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691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'06'!$A$1:$S$73</definedName>
    <definedName name="_xlnm.Print_Area" localSheetId="22">'07'!$A$1:$T$72</definedName>
    <definedName name="_xlnm.Print_Area" localSheetId="23">'08'!$A$1:$N$29</definedName>
    <definedName name="_xlnm.Print_Area" localSheetId="26">'11'!$A$1:$U$30</definedName>
    <definedName name="_xlnm.Print_Area" localSheetId="1">'Mãu BC mien giam 8'!$A$1:$N$36</definedName>
    <definedName name="_xlnm.Print_Area" localSheetId="15">'PT02'!$A$1:$C$41</definedName>
    <definedName name="_xlnm.Print_Area" localSheetId="19">'PT04'!$A$1:$C$42</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<sst xmlns="http://schemas.openxmlformats.org/spreadsheetml/2006/main" count="3664" uniqueCount="749">
  <si>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</si>
  <si>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</si>
  <si>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</si>
  <si>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</si>
  <si>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</si>
  <si>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</si>
  <si>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</si>
  <si>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</si>
  <si>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</si>
  <si>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</si>
  <si>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</si>
  <si>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</si>
  <si>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</si>
  <si>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</si>
  <si>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</si>
  <si>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</si>
  <si>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</si>
  <si>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</si>
  <si>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</si>
  <si>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</si>
  <si>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</si>
  <si>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</si>
  <si>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</si>
  <si>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</si>
  <si>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</si>
  <si>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</si>
  <si>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</si>
  <si>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</si>
  <si>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</si>
  <si>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</si>
  <si>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</si>
  <si>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</si>
  <si>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</si>
  <si>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</si>
  <si>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</si>
  <si>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</si>
  <si>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</si>
  <si>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</si>
  <si>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</si>
  <si>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</si>
  <si>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</si>
  <si>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</si>
  <si>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</si>
  <si>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</si>
  <si>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</si>
  <si>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</si>
  <si>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</si>
  <si>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</si>
  <si>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</si>
  <si>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</si>
  <si>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</si>
  <si>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</si>
  <si>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</si>
  <si>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</si>
  <si>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</si>
  <si>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</si>
  <si>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</si>
  <si>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</si>
  <si>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</si>
  <si>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</si>
  <si>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</si>
  <si>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</si>
  <si>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</si>
  <si>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</si>
  <si>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</si>
  <si>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</si>
  <si>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</si>
  <si>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</si>
  <si>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</si>
  <si>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</si>
  <si>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</si>
  <si>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</si>
  <si>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</si>
  <si>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</si>
  <si>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</si>
  <si>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</si>
  <si>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</si>
  <si>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</si>
  <si>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</si>
  <si>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</si>
  <si>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</si>
  <si>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</si>
  <si>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</si>
  <si>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</si>
  <si>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</si>
  <si>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</si>
  <si>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</si>
  <si>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</si>
  <si>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</si>
  <si>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</si>
  <si>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</si>
  <si>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</si>
  <si>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</si>
  <si>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</si>
  <si>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</si>
  <si>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</si>
  <si>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</si>
  <si>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</si>
  <si>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</si>
  <si>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</si>
  <si>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</si>
  <si>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</si>
  <si>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</si>
  <si>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</si>
  <si>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</si>
  <si>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</si>
  <si>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</si>
  <si>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</si>
  <si>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</si>
  <si>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</si>
  <si>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</si>
  <si>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</si>
  <si>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</si>
  <si>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</si>
  <si>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</si>
  <si>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</si>
  <si>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</si>
  <si>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</si>
  <si>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</si>
  <si>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</si>
  <si>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</si>
  <si>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</si>
  <si>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</si>
  <si>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</si>
  <si>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</si>
  <si>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</si>
  <si>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</si>
  <si>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</si>
  <si>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</si>
  <si>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</si>
  <si>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</si>
  <si>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</si>
  <si>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</si>
  <si>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</si>
  <si>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</si>
  <si>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</si>
  <si>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</si>
  <si>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</si>
  <si>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</si>
  <si>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</si>
  <si>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</si>
  <si>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</si>
  <si>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</si>
  <si>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</si>
  <si>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</si>
  <si>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</si>
  <si>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</si>
  <si>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</si>
  <si>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</si>
  <si>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</si>
  <si>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</si>
  <si>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</si>
  <si>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</si>
  <si>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</si>
  <si>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</si>
  <si>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</si>
  <si>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</si>
  <si>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</si>
  <si>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</si>
  <si>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</si>
  <si>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</si>
  <si>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</si>
  <si>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</si>
  <si>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</si>
  <si>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</si>
  <si>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</si>
  <si>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</si>
  <si>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</si>
  <si>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</si>
  <si>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</si>
  <si>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</si>
  <si>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</si>
  <si>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</si>
  <si>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</si>
  <si>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</si>
  <si>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</si>
  <si>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</si>
  <si>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</si>
  <si>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</si>
  <si>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</si>
  <si>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</si>
  <si>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</si>
  <si>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</si>
  <si>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</si>
  <si>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</si>
  <si>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</si>
  <si>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</si>
  <si>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</si>
  <si>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</si>
  <si>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</si>
  <si>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</si>
  <si>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</si>
  <si>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</si>
  <si>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</si>
  <si>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</si>
  <si>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</si>
  <si>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</si>
  <si>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</si>
  <si>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</si>
  <si>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</si>
  <si>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</si>
  <si>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</si>
  <si>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</si>
  <si>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</si>
  <si>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</si>
  <si>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</si>
  <si>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</si>
  <si>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</si>
  <si>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</si>
  <si>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</si>
  <si>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</si>
  <si>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</si>
  <si>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</si>
  <si>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</si>
  <si>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</si>
  <si>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</si>
  <si>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</si>
  <si>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</si>
  <si>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</si>
  <si>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</si>
  <si>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</si>
  <si>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</si>
  <si>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</si>
  <si>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</si>
  <si>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</si>
  <si>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</si>
  <si>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</si>
  <si>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</si>
  <si>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</si>
  <si>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</si>
  <si>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</si>
  <si>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</si>
  <si>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</si>
  <si>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</si>
  <si>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</si>
  <si>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</si>
  <si>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</si>
  <si>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</si>
  <si>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</si>
  <si>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</si>
  <si>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</si>
  <si>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</si>
  <si>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</si>
  <si>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</si>
  <si>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</si>
  <si>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</si>
  <si>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</si>
  <si>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</si>
  <si>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</si>
  <si>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</si>
  <si>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</si>
  <si>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</si>
  <si>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</si>
  <si>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</si>
  <si>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</si>
  <si>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</si>
  <si>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</si>
  <si>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</si>
  <si>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</si>
  <si>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</si>
  <si>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</si>
  <si>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</si>
  <si>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</si>
  <si>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</si>
  <si>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</si>
  <si>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</si>
  <si>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</si>
  <si>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</si>
  <si>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</si>
  <si>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</si>
  <si>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</si>
  <si>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</si>
  <si>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</si>
  <si>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</si>
  <si>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</si>
  <si>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</si>
  <si>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</si>
  <si>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</si>
  <si>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</si>
  <si>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</si>
  <si>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</si>
  <si>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</si>
  <si>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</si>
  <si>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</si>
  <si>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</si>
  <si>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</si>
  <si>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</si>
  <si>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</si>
  <si>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</si>
  <si>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</si>
  <si>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</si>
  <si>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</si>
  <si>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</si>
  <si>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</si>
  <si>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</si>
  <si>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</si>
  <si>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</si>
  <si>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</si>
  <si>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</si>
  <si>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</si>
  <si>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</si>
  <si>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</si>
  <si>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</si>
  <si>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</si>
  <si>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</si>
  <si>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</si>
  <si>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</si>
  <si>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</si>
  <si>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</si>
  <si>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</si>
  <si>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</si>
  <si>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</si>
  <si>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</si>
  <si>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</si>
  <si>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</si>
  <si>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</si>
  <si>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</si>
  <si>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</si>
  <si>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</si>
  <si>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</si>
  <si>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</si>
  <si>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</si>
  <si>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</si>
  <si>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</si>
  <si>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</si>
  <si>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</si>
  <si>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</si>
  <si>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</si>
  <si>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</si>
  <si>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</si>
  <si>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</si>
  <si>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</si>
  <si>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</si>
  <si>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</si>
  <si>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</si>
  <si>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</si>
  <si>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</si>
  <si>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</si>
  <si>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</si>
  <si>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</si>
  <si>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</si>
  <si>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</si>
  <si>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</si>
  <si>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</si>
  <si>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</si>
  <si>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</si>
  <si>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</si>
  <si>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</si>
  <si>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</si>
  <si>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</si>
  <si>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</si>
  <si>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</si>
  <si>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</si>
  <si>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</si>
  <si>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</si>
  <si>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</si>
  <si>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</si>
  <si>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</si>
  <si>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</si>
  <si>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</si>
  <si>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</si>
  <si>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</si>
  <si>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</si>
  <si>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</si>
  <si>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</si>
  <si>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</si>
  <si>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</si>
  <si>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</si>
  <si>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</si>
  <si>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</si>
  <si>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</si>
  <si>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</si>
  <si>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</si>
  <si>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</si>
  <si>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</si>
  <si>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</si>
  <si>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</si>
  <si>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</si>
  <si>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</si>
  <si>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</si>
  <si>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</si>
  <si>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</si>
  <si>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</si>
  <si>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</si>
  <si>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</si>
  <si>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</si>
  <si>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</si>
  <si>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</si>
  <si>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</si>
  <si>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</si>
  <si>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</si>
  <si>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</si>
  <si>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</si>
  <si>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</si>
  <si>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</si>
  <si>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</si>
  <si>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</si>
  <si>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</si>
  <si>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</si>
  <si>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</si>
  <si>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</si>
  <si>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</si>
  <si>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</si>
  <si>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</si>
  <si>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</si>
  <si>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</si>
  <si>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</si>
  <si>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</si>
  <si>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</si>
  <si>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</si>
  <si>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</si>
  <si>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</si>
  <si>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</si>
  <si>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</si>
  <si>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</si>
  <si>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</si>
  <si>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</si>
  <si>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</si>
  <si>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</si>
  <si>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</si>
  <si>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</si>
  <si>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</si>
  <si>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</si>
  <si>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</si>
  <si>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</si>
  <si>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</si>
  <si>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</si>
  <si>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</si>
  <si>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</si>
  <si>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</si>
  <si>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</si>
  <si>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</si>
  <si>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</si>
  <si>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</si>
  <si>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</si>
  <si>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</si>
  <si>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</si>
  <si>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</si>
  <si>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</si>
  <si>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</si>
  <si>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</si>
  <si>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</si>
  <si>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</si>
  <si>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</si>
  <si>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</si>
  <si>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</si>
  <si>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</si>
  <si>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</si>
  <si>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</si>
  <si>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</si>
  <si>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</si>
  <si>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</si>
  <si>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</si>
  <si>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</si>
  <si>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</si>
  <si>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</si>
  <si>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</si>
  <si>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</si>
  <si>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</si>
  <si>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</si>
  <si>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</si>
  <si>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</si>
  <si>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</si>
  <si>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</si>
  <si>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</si>
  <si>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</si>
  <si>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</si>
  <si>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</si>
  <si>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</si>
  <si>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</si>
  <si>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</si>
  <si>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</si>
  <si>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</si>
  <si>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</si>
  <si>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</si>
  <si>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</si>
  <si>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</si>
  <si>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</si>
  <si>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</si>
  <si>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</si>
  <si>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</si>
  <si>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</si>
  <si>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</si>
  <si>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</si>
  <si>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</si>
  <si>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</si>
  <si>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</si>
  <si>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</si>
  <si>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</si>
  <si>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</si>
  <si>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</si>
  <si>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</si>
  <si>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</si>
  <si>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</si>
  <si>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</si>
  <si>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</si>
  <si>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</si>
  <si>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</si>
  <si>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</si>
  <si>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</si>
  <si>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</si>
  <si>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</si>
  <si>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</si>
  <si>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</si>
  <si>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</si>
  <si>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</si>
  <si>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</si>
  <si>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</si>
  <si>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</si>
  <si>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</si>
  <si>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</si>
  <si>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</si>
  <si>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</si>
  <si>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</si>
  <si>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</si>
  <si>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</si>
  <si>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</si>
  <si>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</si>
  <si>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</si>
  <si>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</si>
  <si>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</si>
  <si>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</si>
  <si>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</si>
  <si>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</si>
  <si>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</si>
  <si>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</si>
  <si>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</si>
  <si>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</si>
  <si>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</si>
  <si>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</si>
  <si>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</si>
  <si>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</si>
  <si>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</si>
  <si>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</si>
  <si>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</si>
  <si>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</si>
  <si>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</si>
  <si>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</si>
  <si>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</si>
  <si>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</si>
  <si>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</si>
  <si>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</si>
  <si>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</si>
  <si>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</si>
  <si>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</si>
  <si>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</si>
  <si>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</si>
  <si>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</si>
  <si>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</si>
  <si>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</si>
  <si>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</si>
  <si>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</si>
  <si>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</si>
  <si>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</si>
  <si>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</si>
  <si>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</si>
  <si>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</si>
  <si>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</si>
  <si>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</si>
  <si>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</si>
  <si>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</si>
  <si>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</si>
  <si>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</si>
  <si>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</si>
  <si>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</si>
  <si>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</si>
  <si>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</si>
  <si>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</si>
  <si>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</si>
  <si>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</si>
  <si>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</si>
  <si>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</si>
  <si>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</si>
  <si>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</si>
  <si>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</si>
  <si>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</si>
  <si>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</si>
  <si>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</si>
  <si>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</si>
  <si>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</si>
  <si>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</si>
  <si>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</si>
  <si>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</si>
  <si>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</si>
  <si>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</si>
  <si>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</si>
  <si>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</si>
  <si>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</si>
  <si>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</si>
  <si>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</si>
  <si>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</si>
  <si>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</si>
  <si>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</si>
  <si>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</si>
  <si>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</si>
  <si>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</si>
  <si>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</si>
  <si>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</si>
  <si>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</si>
  <si>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</si>
  <si>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</si>
  <si>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</si>
  <si>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</si>
  <si>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</si>
  <si>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</si>
  <si>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</si>
  <si>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</si>
  <si>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</si>
  <si>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</si>
  <si>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</si>
  <si>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</si>
  <si>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</si>
  <si>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</si>
  <si>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</si>
  <si>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</si>
  <si>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</si>
  <si>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</si>
  <si>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</si>
  <si>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</si>
  <si>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</si>
  <si>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</si>
  <si>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</si>
  <si>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</si>
  <si>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</si>
  <si>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</si>
  <si>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</si>
  <si>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</si>
  <si>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</si>
  <si>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</si>
  <si>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</si>
  <si>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</si>
  <si>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</si>
  <si>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</si>
  <si>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</si>
  <si>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</si>
  <si>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</si>
  <si>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</si>
  <si>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</si>
  <si>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</si>
  <si>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</si>
  <si>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</si>
  <si>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</si>
  <si>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</si>
  <si>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</si>
  <si>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</si>
  <si>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</si>
  <si>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</si>
  <si>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</si>
  <si>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</si>
  <si>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</si>
  <si>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</si>
  <si>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</si>
  <si>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</si>
  <si>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</si>
  <si>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</si>
  <si>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</si>
  <si>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</si>
  <si>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</si>
  <si>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</si>
  <si>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</si>
  <si>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</si>
  <si>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</si>
  <si>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</si>
  <si>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</si>
  <si>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</si>
  <si>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</si>
  <si>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</si>
  <si>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</si>
  <si>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</si>
  <si>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</si>
  <si>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</si>
  <si>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</si>
  <si>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</si>
  <si>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</si>
  <si>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</si>
  <si>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</si>
  <si>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ngày 26 tháng 6 năm 201513</t>
  </si>
  <si>
    <t>Biểu số: 11/TK-THA</t>
  </si>
  <si>
    <t>Biểu số: 12/TK-THA</t>
  </si>
  <si>
    <t xml:space="preserve"> Viện KSND cấp cao</t>
  </si>
  <si>
    <t>Ngày nhận báo cáo:………………...…</t>
  </si>
  <si>
    <t>Ngày nhận báo cáo:….……………...…</t>
  </si>
  <si>
    <t xml:space="preserve"> Ngày nhận báo cáo:………………...…</t>
  </si>
  <si>
    <t>CTHADS Tỉnh Thái Bình</t>
  </si>
  <si>
    <t>Nguyễn Thái Bình</t>
  </si>
  <si>
    <t>Lê Thanh Tình</t>
  </si>
  <si>
    <t>Hoàng Văn Hạ</t>
  </si>
  <si>
    <t>Chi cục Thành phố</t>
  </si>
  <si>
    <t>Nguyễn Thanh Hương</t>
  </si>
  <si>
    <t>Tô Minh Khoát</t>
  </si>
  <si>
    <t>Trần thùy Giang</t>
  </si>
  <si>
    <t>Trần Mạnh Thắng</t>
  </si>
  <si>
    <t>Vũ Tiến Hải</t>
  </si>
  <si>
    <t>Bùi Minh Toàn</t>
  </si>
  <si>
    <t>Nguyễn Minh Lương</t>
  </si>
  <si>
    <t>Chi cục Vũ Thư</t>
  </si>
  <si>
    <t>Phạm Quang Huy</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</si>
  <si>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</si>
  <si>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</si>
  <si>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</si>
  <si>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</si>
  <si>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</si>
  <si>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</si>
  <si>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</si>
  <si>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</si>
  <si>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</si>
  <si>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</si>
  <si>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</si>
  <si>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</si>
  <si>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</si>
  <si>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</si>
  <si>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</si>
  <si>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</si>
  <si>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</si>
  <si>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</si>
  <si>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</si>
  <si>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</si>
  <si>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</si>
  <si>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</si>
  <si>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</si>
  <si>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</si>
  <si>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</si>
  <si>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</si>
  <si>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</si>
  <si>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</si>
  <si>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Dân</t>
  </si>
  <si>
    <t>Chấp hành viên Lê</t>
  </si>
  <si>
    <t>Lê Miền Đông</t>
  </si>
  <si>
    <t>0</t>
  </si>
  <si>
    <t>Chi cục THADS THÀNH PHỐ</t>
  </si>
  <si>
    <t>Chi cục THADS VŨ THƯ</t>
  </si>
  <si>
    <t>Chi cục THADS KIẾN XƯƠNG</t>
  </si>
  <si>
    <t>Chi cục THADS TIỀN HẢI</t>
  </si>
  <si>
    <t>Chi cục THADS THÁI THỤY</t>
  </si>
  <si>
    <t>Chi cục THADS ĐÔNG HƯNG</t>
  </si>
  <si>
    <t>Chi cục THADS QUỲNH PHỤ</t>
  </si>
  <si>
    <t>Chi cục THADS HƯNG HÀ</t>
  </si>
  <si>
    <t>PHÓ CỤC TRƯỞNG</t>
  </si>
  <si>
    <t>KT. CỤC TRƯỞNG</t>
  </si>
  <si>
    <t>Ngô Quang Toản</t>
  </si>
  <si>
    <t>Trần Xuân Thúy</t>
  </si>
  <si>
    <t>Ng T M Hương</t>
  </si>
  <si>
    <t>CHV Hoàng Xuân Huân</t>
  </si>
  <si>
    <t>Chi cục Thái Thuỵ</t>
  </si>
  <si>
    <t xml:space="preserve">                                                                                            </t>
  </si>
  <si>
    <t>12 tháng / năm 2016</t>
  </si>
  <si>
    <t>Thái Bình, ngày 05 tháng 10 năm 2016</t>
  </si>
  <si>
    <t>Vũ Văn Tuyên</t>
  </si>
  <si>
    <t>Lê Xuân Hồng</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</si>
</sst>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4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5"/>
      <color indexed="56"/>
      <name val="Arial"/>
      <family val="2"/>
    </font>
    <font>
      <b/>
      <sz val="13"/>
      <color indexed="56"/>
      <name val="Arial"/>
      <family val="2"/>
    </font>
    <font>
      <b/>
      <sz val="11"/>
      <color indexed="56"/>
      <name val="Arial"/>
      <family val="2"/>
    </font>
    <font>
      <b/>
      <sz val="18"/>
      <color indexed="56"/>
      <name val="Times New Roman"/>
      <family val="2"/>
    </font>
    <font>
      <sz val="12"/>
      <color indexed="8"/>
      <name val="Times New Roman"/>
      <family val="1"/>
    </font>
    <font>
      <sz val="11"/>
      <color indexed="6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4"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34"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4"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34"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34"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34"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134"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4" fillId="14"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34"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135"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35" fillId="17"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35"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35"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35"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35"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135"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5"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5"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35"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35" fillId="2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35"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36" fillId="3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37" fillId="31" borderId="1" applyNumberFormat="0" applyAlignment="0" applyProtection="0"/>
    <xf numFmtId="0" fontId="45" fillId="31" borderId="2" applyNumberFormat="0" applyAlignment="0" applyProtection="0"/>
    <xf numFmtId="0" fontId="45" fillId="31" borderId="2" applyNumberFormat="0" applyAlignment="0" applyProtection="0"/>
    <xf numFmtId="0" fontId="138" fillId="32" borderId="3" applyNumberFormat="0" applyAlignment="0" applyProtection="0"/>
    <xf numFmtId="0" fontId="46" fillId="33" borderId="4" applyNumberFormat="0" applyAlignment="0" applyProtection="0"/>
    <xf numFmtId="0" fontId="46" fillId="3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0" fillId="3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15"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116"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117"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11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41" fillId="35" borderId="1" applyNumberFormat="0" applyAlignment="0" applyProtection="0"/>
    <xf numFmtId="0" fontId="52" fillId="9" borderId="2" applyNumberFormat="0" applyAlignment="0" applyProtection="0"/>
    <xf numFmtId="0" fontId="52" fillId="9" borderId="2" applyNumberFormat="0" applyAlignment="0" applyProtection="0"/>
    <xf numFmtId="0" fontId="14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143"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38" borderId="11" applyNumberFormat="0" applyFont="0" applyAlignment="0" applyProtection="0"/>
    <xf numFmtId="0" fontId="42" fillId="39" borderId="12" applyNumberFormat="0" applyFont="0" applyAlignment="0" applyProtection="0"/>
    <xf numFmtId="0" fontId="42" fillId="39" borderId="12" applyNumberFormat="0" applyFont="0" applyAlignment="0" applyProtection="0"/>
    <xf numFmtId="0" fontId="144" fillId="31" borderId="13" applyNumberFormat="0" applyAlignment="0" applyProtection="0"/>
    <xf numFmtId="0" fontId="55" fillId="31" borderId="14" applyNumberFormat="0" applyAlignment="0" applyProtection="0"/>
    <xf numFmtId="0" fontId="55" fillId="31" borderId="14"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1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45"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14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42">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6" xfId="96" applyNumberFormat="1" applyFont="1" applyBorder="1" applyAlignment="1">
      <alignment vertical="center"/>
    </xf>
    <xf numFmtId="49" fontId="10" fillId="0" borderId="17" xfId="0" applyNumberFormat="1" applyFont="1" applyBorder="1" applyAlignment="1">
      <alignment horizontal="center"/>
    </xf>
    <xf numFmtId="49" fontId="8" fillId="0" borderId="0" xfId="0" applyNumberFormat="1" applyFont="1" applyAlignment="1">
      <alignment/>
    </xf>
    <xf numFmtId="49" fontId="10" fillId="0" borderId="17" xfId="0" applyNumberFormat="1" applyFont="1" applyFill="1" applyBorder="1" applyAlignment="1">
      <alignment horizontal="left"/>
    </xf>
    <xf numFmtId="49" fontId="12" fillId="0" borderId="18"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9" xfId="0" applyNumberFormat="1" applyFont="1" applyFill="1" applyBorder="1" applyAlignment="1">
      <alignment/>
    </xf>
    <xf numFmtId="49" fontId="10" fillId="0" borderId="19" xfId="0" applyNumberFormat="1" applyFont="1" applyFill="1" applyBorder="1" applyAlignment="1">
      <alignment/>
    </xf>
    <xf numFmtId="49" fontId="10" fillId="0" borderId="17" xfId="0" applyNumberFormat="1" applyFont="1" applyFill="1" applyBorder="1" applyAlignment="1">
      <alignment horizontal="center" vertical="center" wrapText="1"/>
    </xf>
    <xf numFmtId="49" fontId="11" fillId="0" borderId="17" xfId="0" applyNumberFormat="1" applyFont="1" applyFill="1" applyBorder="1" applyAlignment="1">
      <alignment horizontal="center"/>
    </xf>
    <xf numFmtId="49" fontId="11" fillId="0" borderId="17" xfId="0" applyNumberFormat="1" applyFont="1" applyFill="1" applyBorder="1" applyAlignment="1">
      <alignment horizontal="left"/>
    </xf>
    <xf numFmtId="49" fontId="21" fillId="0" borderId="17"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7" fillId="0" borderId="17" xfId="0" applyNumberFormat="1" applyFont="1" applyFill="1" applyBorder="1" applyAlignment="1">
      <alignment horizontal="left"/>
    </xf>
    <xf numFmtId="49" fontId="10" fillId="0" borderId="17" xfId="0" applyNumberFormat="1" applyFont="1" applyFill="1" applyBorder="1" applyAlignment="1">
      <alignment horizontal="center"/>
    </xf>
    <xf numFmtId="49" fontId="12" fillId="0" borderId="17" xfId="0" applyNumberFormat="1" applyFont="1" applyFill="1" applyBorder="1" applyAlignment="1">
      <alignment horizontal="center"/>
    </xf>
    <xf numFmtId="49" fontId="22" fillId="0" borderId="17"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7"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7"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7" xfId="0" applyNumberFormat="1" applyFont="1" applyBorder="1" applyAlignment="1">
      <alignment horizontal="left" vertical="center" wrapText="1"/>
    </xf>
    <xf numFmtId="49" fontId="0" fillId="40" borderId="17" xfId="0" applyNumberFormat="1" applyFont="1" applyFill="1" applyBorder="1" applyAlignment="1">
      <alignment/>
    </xf>
    <xf numFmtId="3" fontId="8" fillId="40" borderId="17" xfId="135" applyNumberFormat="1" applyFont="1" applyFill="1" applyBorder="1" applyAlignment="1" applyProtection="1">
      <alignment horizontal="center" vertical="center"/>
      <protection/>
    </xf>
    <xf numFmtId="49" fontId="0" fillId="40"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0" borderId="19" xfId="136" applyNumberFormat="1" applyFont="1" applyFill="1" applyBorder="1" applyAlignment="1">
      <alignment/>
      <protection/>
    </xf>
    <xf numFmtId="49" fontId="12" fillId="0" borderId="17" xfId="136" applyNumberFormat="1" applyFont="1" applyFill="1" applyBorder="1" applyAlignment="1">
      <alignment horizontal="center" vertical="center" wrapText="1"/>
      <protection/>
    </xf>
    <xf numFmtId="49" fontId="59" fillId="41" borderId="17" xfId="136" applyNumberFormat="1" applyFont="1" applyFill="1" applyBorder="1" applyAlignment="1">
      <alignment horizontal="center"/>
      <protection/>
    </xf>
    <xf numFmtId="49" fontId="12" fillId="0" borderId="18" xfId="136" applyNumberFormat="1" applyFont="1" applyFill="1" applyBorder="1" applyAlignment="1">
      <alignment horizontal="center" vertical="center" wrapText="1"/>
      <protection/>
    </xf>
    <xf numFmtId="49" fontId="12" fillId="0" borderId="17" xfId="136" applyNumberFormat="1" applyFont="1" applyBorder="1" applyAlignment="1">
      <alignment horizontal="center" vertical="center" wrapText="1"/>
      <protection/>
    </xf>
    <xf numFmtId="49" fontId="60" fillId="0" borderId="17" xfId="136" applyNumberFormat="1" applyFont="1" applyFill="1" applyBorder="1" applyAlignment="1">
      <alignment horizontal="center" vertical="center" wrapText="1"/>
      <protection/>
    </xf>
    <xf numFmtId="49" fontId="23" fillId="0" borderId="17" xfId="136" applyNumberFormat="1" applyFont="1" applyBorder="1" applyAlignment="1">
      <alignment horizontal="center" vertical="center"/>
      <protection/>
    </xf>
    <xf numFmtId="3" fontId="0" fillId="0" borderId="17" xfId="136" applyNumberFormat="1" applyFont="1" applyBorder="1" applyAlignment="1">
      <alignment horizontal="center" vertical="center"/>
      <protection/>
    </xf>
    <xf numFmtId="3" fontId="0" fillId="0" borderId="17" xfId="136" applyNumberFormat="1" applyFont="1" applyBorder="1" applyAlignment="1">
      <alignment vertical="center"/>
      <protection/>
    </xf>
    <xf numFmtId="49" fontId="0" fillId="0" borderId="0" xfId="136" applyNumberFormat="1" applyAlignment="1">
      <alignment vertical="center"/>
      <protection/>
    </xf>
    <xf numFmtId="3" fontId="58" fillId="3" borderId="17" xfId="136" applyNumberFormat="1" applyFont="1" applyFill="1" applyBorder="1" applyAlignment="1">
      <alignment vertical="center"/>
      <protection/>
    </xf>
    <xf numFmtId="3" fontId="63" fillId="3" borderId="17" xfId="136" applyNumberFormat="1" applyFont="1" applyFill="1" applyBorder="1" applyAlignment="1">
      <alignment vertical="center"/>
      <protection/>
    </xf>
    <xf numFmtId="49" fontId="64" fillId="0" borderId="17" xfId="136" applyNumberFormat="1" applyFont="1" applyBorder="1" applyAlignment="1">
      <alignment horizontal="center" vertical="center"/>
      <protection/>
    </xf>
    <xf numFmtId="3" fontId="30" fillId="37" borderId="17" xfId="136" applyNumberFormat="1" applyFont="1" applyFill="1" applyBorder="1" applyAlignment="1">
      <alignment vertical="center"/>
      <protection/>
    </xf>
    <xf numFmtId="3" fontId="7" fillId="41" borderId="17" xfId="136" applyNumberFormat="1" applyFont="1" applyFill="1" applyBorder="1" applyAlignment="1">
      <alignment horizontal="center" vertical="center"/>
      <protection/>
    </xf>
    <xf numFmtId="3" fontId="7" fillId="41" borderId="17" xfId="136" applyNumberFormat="1" applyFont="1" applyFill="1" applyBorder="1" applyAlignment="1">
      <alignment vertical="center"/>
      <protection/>
    </xf>
    <xf numFmtId="49" fontId="12" fillId="37" borderId="17" xfId="136" applyNumberFormat="1" applyFont="1" applyFill="1" applyBorder="1" applyAlignment="1">
      <alignment horizontal="center" vertical="center"/>
      <protection/>
    </xf>
    <xf numFmtId="49" fontId="12" fillId="37" borderId="17" xfId="136" applyNumberFormat="1" applyFont="1" applyFill="1" applyBorder="1" applyAlignment="1">
      <alignment horizontal="left" vertical="center"/>
      <protection/>
    </xf>
    <xf numFmtId="3" fontId="34" fillId="41" borderId="17" xfId="136" applyNumberFormat="1" applyFont="1" applyFill="1" applyBorder="1" applyAlignment="1">
      <alignment vertical="center"/>
      <protection/>
    </xf>
    <xf numFmtId="3" fontId="34" fillId="0" borderId="17" xfId="136" applyNumberFormat="1" applyFont="1" applyFill="1" applyBorder="1" applyAlignment="1">
      <alignment vertical="center"/>
      <protection/>
    </xf>
    <xf numFmtId="9" fontId="0" fillId="0" borderId="0" xfId="147" applyFont="1" applyAlignment="1">
      <alignment vertical="center"/>
    </xf>
    <xf numFmtId="49" fontId="12" fillId="37" borderId="20" xfId="136" applyNumberFormat="1" applyFont="1" applyFill="1" applyBorder="1" applyAlignment="1">
      <alignment horizontal="center" vertical="center"/>
      <protection/>
    </xf>
    <xf numFmtId="3" fontId="30" fillId="37" borderId="17" xfId="136" applyNumberFormat="1" applyFont="1" applyFill="1" applyBorder="1" applyAlignment="1">
      <alignment vertical="center"/>
      <protection/>
    </xf>
    <xf numFmtId="49" fontId="8" fillId="0" borderId="17" xfId="136" applyNumberFormat="1" applyFont="1" applyBorder="1" applyAlignment="1">
      <alignment horizontal="center" vertical="center"/>
      <protection/>
    </xf>
    <xf numFmtId="49" fontId="8" fillId="40" borderId="17" xfId="136" applyNumberFormat="1" applyFont="1" applyFill="1" applyBorder="1" applyAlignment="1">
      <alignment horizontal="left" vertical="center"/>
      <protection/>
    </xf>
    <xf numFmtId="49" fontId="10" fillId="40" borderId="17" xfId="136" applyNumberFormat="1" applyFont="1" applyFill="1" applyBorder="1" applyAlignment="1">
      <alignment horizontal="left" vertical="center"/>
      <protection/>
    </xf>
    <xf numFmtId="3" fontId="34" fillId="0" borderId="17"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0" borderId="17" xfId="136" applyNumberFormat="1" applyFont="1" applyFill="1" applyBorder="1" applyAlignment="1">
      <alignment horizontal="left" vertical="center"/>
      <protection/>
    </xf>
    <xf numFmtId="3" fontId="34" fillId="0" borderId="17"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0" borderId="0" xfId="136" applyNumberFormat="1" applyFont="1" applyFill="1">
      <alignment/>
      <protection/>
    </xf>
    <xf numFmtId="0" fontId="30" fillId="0" borderId="0" xfId="136" applyFont="1" applyAlignment="1">
      <alignment horizontal="center"/>
      <protection/>
    </xf>
    <xf numFmtId="49" fontId="30" fillId="40"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9" xfId="136" applyNumberFormat="1" applyFont="1" applyFill="1" applyBorder="1" applyAlignment="1">
      <alignment/>
      <protection/>
    </xf>
    <xf numFmtId="49" fontId="10" fillId="0" borderId="19" xfId="136" applyNumberFormat="1" applyFont="1" applyFill="1" applyBorder="1" applyAlignment="1">
      <alignment horizontal="center"/>
      <protection/>
    </xf>
    <xf numFmtId="49" fontId="0" fillId="0" borderId="0" xfId="136" applyNumberFormat="1" applyFill="1" applyBorder="1">
      <alignment/>
      <protection/>
    </xf>
    <xf numFmtId="49" fontId="11" fillId="0" borderId="17" xfId="136" applyNumberFormat="1" applyFont="1" applyFill="1" applyBorder="1" applyAlignment="1">
      <alignment horizontal="center" vertical="center" wrapText="1"/>
      <protection/>
    </xf>
    <xf numFmtId="49" fontId="24" fillId="0" borderId="17" xfId="136" applyNumberFormat="1" applyFont="1" applyFill="1" applyBorder="1" applyAlignment="1">
      <alignment horizontal="center" vertical="center" wrapText="1"/>
      <protection/>
    </xf>
    <xf numFmtId="3" fontId="35" fillId="3" borderId="17" xfId="136" applyNumberFormat="1" applyFont="1" applyFill="1" applyBorder="1" applyAlignment="1">
      <alignment horizontal="center" vertical="center" wrapText="1"/>
      <protection/>
    </xf>
    <xf numFmtId="3" fontId="75" fillId="3" borderId="17" xfId="136" applyNumberFormat="1" applyFont="1" applyFill="1" applyBorder="1" applyAlignment="1">
      <alignment horizontal="center" vertical="center" wrapText="1"/>
      <protection/>
    </xf>
    <xf numFmtId="3" fontId="11" fillId="37" borderId="17" xfId="136" applyNumberFormat="1" applyFont="1" applyFill="1" applyBorder="1" applyAlignment="1">
      <alignment horizontal="center" vertical="center" wrapText="1"/>
      <protection/>
    </xf>
    <xf numFmtId="49" fontId="12" fillId="0" borderId="17" xfId="136" applyNumberFormat="1" applyFont="1" applyFill="1" applyBorder="1" applyAlignment="1">
      <alignment horizontal="center"/>
      <protection/>
    </xf>
    <xf numFmtId="49" fontId="12" fillId="0" borderId="17" xfId="136" applyNumberFormat="1" applyFont="1" applyFill="1" applyBorder="1" applyAlignment="1">
      <alignment horizontal="left"/>
      <protection/>
    </xf>
    <xf numFmtId="3" fontId="10" fillId="37" borderId="17" xfId="136" applyNumberFormat="1" applyFont="1" applyFill="1" applyBorder="1" applyAlignment="1">
      <alignment horizontal="center" vertical="center" wrapText="1"/>
      <protection/>
    </xf>
    <xf numFmtId="3" fontId="10" fillId="0" borderId="17" xfId="136" applyNumberFormat="1" applyFont="1" applyFill="1" applyBorder="1" applyAlignment="1">
      <alignment horizontal="center" vertical="center" wrapText="1"/>
      <protection/>
    </xf>
    <xf numFmtId="9" fontId="0" fillId="0" borderId="0" xfId="147" applyFont="1" applyFill="1" applyAlignment="1">
      <alignment/>
    </xf>
    <xf numFmtId="49" fontId="12" fillId="37" borderId="20" xfId="136" applyNumberFormat="1" applyFont="1" applyFill="1" applyBorder="1" applyAlignment="1">
      <alignment horizontal="center"/>
      <protection/>
    </xf>
    <xf numFmtId="49" fontId="12" fillId="37" borderId="17" xfId="136" applyNumberFormat="1" applyFont="1" applyFill="1" applyBorder="1" applyAlignment="1">
      <alignment horizontal="left"/>
      <protection/>
    </xf>
    <xf numFmtId="49" fontId="8" fillId="0" borderId="20" xfId="136" applyNumberFormat="1" applyFont="1" applyFill="1" applyBorder="1" applyAlignment="1">
      <alignment horizontal="center"/>
      <protection/>
    </xf>
    <xf numFmtId="49" fontId="8" fillId="40" borderId="17" xfId="136" applyNumberFormat="1" applyFont="1" applyFill="1" applyBorder="1" applyAlignment="1">
      <alignment horizontal="left"/>
      <protection/>
    </xf>
    <xf numFmtId="3" fontId="10" fillId="40" borderId="17" xfId="136" applyNumberFormat="1" applyFont="1" applyFill="1" applyBorder="1" applyAlignment="1">
      <alignment horizontal="center" vertical="center" wrapText="1"/>
      <protection/>
    </xf>
    <xf numFmtId="49" fontId="10" fillId="40" borderId="17" xfId="136" applyNumberFormat="1" applyFont="1" applyFill="1" applyBorder="1" applyAlignment="1">
      <alignment horizontal="left"/>
      <protection/>
    </xf>
    <xf numFmtId="49" fontId="11" fillId="0" borderId="16" xfId="136" applyNumberFormat="1" applyFont="1" applyFill="1" applyBorder="1" applyAlignment="1">
      <alignment horizontal="center"/>
      <protection/>
    </xf>
    <xf numFmtId="49" fontId="11" fillId="0" borderId="16" xfId="136" applyNumberFormat="1" applyFont="1" applyFill="1" applyBorder="1" applyAlignment="1">
      <alignment horizontal="left"/>
      <protection/>
    </xf>
    <xf numFmtId="3" fontId="10" fillId="0" borderId="16"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0" borderId="0" xfId="136" applyNumberFormat="1" applyFont="1" applyFill="1">
      <alignment/>
      <protection/>
    </xf>
    <xf numFmtId="49" fontId="7" fillId="40"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7" xfId="136" applyNumberFormat="1" applyFont="1" applyBorder="1" applyAlignment="1">
      <alignment horizontal="center"/>
      <protection/>
    </xf>
    <xf numFmtId="3" fontId="8" fillId="4" borderId="17" xfId="138" applyNumberFormat="1" applyFont="1" applyFill="1" applyBorder="1" applyAlignment="1">
      <alignment horizontal="center" vertical="center"/>
      <protection/>
    </xf>
    <xf numFmtId="3" fontId="38" fillId="40" borderId="17" xfId="136" applyNumberFormat="1" applyFont="1" applyFill="1" applyBorder="1" applyAlignment="1">
      <alignment horizontal="center" vertical="center"/>
      <protection/>
    </xf>
    <xf numFmtId="3" fontId="22" fillId="3" borderId="17" xfId="136" applyNumberFormat="1" applyFont="1" applyFill="1" applyBorder="1" applyAlignment="1">
      <alignment horizontal="center" vertical="center"/>
      <protection/>
    </xf>
    <xf numFmtId="3" fontId="40" fillId="3" borderId="17" xfId="136" applyNumberFormat="1" applyFont="1" applyFill="1" applyBorder="1" applyAlignment="1">
      <alignment horizontal="center" vertical="center"/>
      <protection/>
    </xf>
    <xf numFmtId="3" fontId="12" fillId="37" borderId="17" xfId="136" applyNumberFormat="1" applyFont="1" applyFill="1" applyBorder="1" applyAlignment="1">
      <alignment horizontal="center" vertical="center"/>
      <protection/>
    </xf>
    <xf numFmtId="3" fontId="12" fillId="37" borderId="17" xfId="136" applyNumberFormat="1" applyFont="1" applyFill="1" applyBorder="1" applyAlignment="1">
      <alignment horizontal="center" vertical="center"/>
      <protection/>
    </xf>
    <xf numFmtId="3" fontId="12" fillId="4" borderId="17" xfId="138" applyNumberFormat="1" applyFont="1" applyFill="1" applyBorder="1" applyAlignment="1">
      <alignment horizontal="center" vertical="center"/>
      <protection/>
    </xf>
    <xf numFmtId="49" fontId="12" fillId="0" borderId="17" xfId="136" applyNumberFormat="1" applyFont="1" applyBorder="1" applyAlignment="1">
      <alignment horizontal="center" vertical="center"/>
      <protection/>
    </xf>
    <xf numFmtId="49" fontId="12" fillId="40" borderId="17" xfId="136" applyNumberFormat="1" applyFont="1" applyFill="1" applyBorder="1" applyAlignment="1">
      <alignment horizontal="left" vertical="center"/>
      <protection/>
    </xf>
    <xf numFmtId="3" fontId="8" fillId="40" borderId="17" xfId="136" applyNumberFormat="1" applyFont="1" applyFill="1" applyBorder="1" applyAlignment="1">
      <alignment horizontal="center" vertical="center"/>
      <protection/>
    </xf>
    <xf numFmtId="3" fontId="8" fillId="37" borderId="17" xfId="136" applyNumberFormat="1" applyFont="1" applyFill="1" applyBorder="1" applyAlignment="1">
      <alignment horizontal="center" vertical="center"/>
      <protection/>
    </xf>
    <xf numFmtId="49" fontId="8" fillId="0" borderId="20"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7" xfId="136" applyNumberFormat="1" applyFont="1" applyFill="1" applyBorder="1" applyAlignment="1">
      <alignment horizontal="center" vertical="center"/>
      <protection/>
    </xf>
    <xf numFmtId="3" fontId="8" fillId="40" borderId="17" xfId="138" applyNumberFormat="1" applyFont="1" applyFill="1" applyBorder="1" applyAlignment="1">
      <alignment horizontal="center" vertical="center"/>
      <protection/>
    </xf>
    <xf numFmtId="49" fontId="8" fillId="40" borderId="20"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40"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0" borderId="16"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40"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0"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0" borderId="0" xfId="139" applyNumberFormat="1" applyFont="1" applyFill="1" applyBorder="1" applyAlignment="1">
      <alignment horizontal="left"/>
      <protection/>
    </xf>
    <xf numFmtId="49" fontId="0" fillId="40" borderId="0" xfId="139" applyNumberFormat="1" applyFont="1" applyFill="1" applyBorder="1" applyAlignment="1">
      <alignment horizontal="left"/>
      <protection/>
    </xf>
    <xf numFmtId="49" fontId="32" fillId="0" borderId="0" xfId="139" applyNumberFormat="1" applyFont="1">
      <alignment/>
      <protection/>
    </xf>
    <xf numFmtId="49" fontId="0" fillId="40"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9" xfId="139" applyNumberFormat="1" applyFont="1" applyBorder="1" applyAlignment="1">
      <alignment horizontal="left"/>
      <protection/>
    </xf>
    <xf numFmtId="49" fontId="7" fillId="0" borderId="19"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0" borderId="17"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40"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7" xfId="139" applyFont="1" applyBorder="1" applyAlignment="1">
      <alignment horizontal="center" vertical="center"/>
      <protection/>
    </xf>
    <xf numFmtId="0" fontId="11" fillId="40" borderId="17" xfId="139" applyFont="1" applyFill="1" applyBorder="1" applyAlignment="1">
      <alignment horizontal="left" vertical="center"/>
      <protection/>
    </xf>
    <xf numFmtId="9" fontId="32" fillId="0" borderId="0" xfId="147" applyFont="1" applyAlignment="1">
      <alignment vertical="center"/>
    </xf>
    <xf numFmtId="0" fontId="10" fillId="0" borderId="20"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0"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9" xfId="139" applyNumberFormat="1" applyFont="1" applyBorder="1" applyAlignment="1">
      <alignment/>
      <protection/>
    </xf>
    <xf numFmtId="49" fontId="11" fillId="0" borderId="17" xfId="139" applyNumberFormat="1" applyFont="1" applyFill="1" applyBorder="1" applyAlignment="1">
      <alignment horizontal="center" vertical="center" wrapText="1"/>
      <protection/>
    </xf>
    <xf numFmtId="49" fontId="10" fillId="0" borderId="21"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2" xfId="139" applyNumberFormat="1" applyFont="1" applyFill="1" applyBorder="1" applyAlignment="1">
      <alignment horizontal="center" vertical="center" wrapText="1"/>
      <protection/>
    </xf>
    <xf numFmtId="49" fontId="24" fillId="0" borderId="17" xfId="139" applyNumberFormat="1" applyFont="1" applyFill="1" applyBorder="1" applyAlignment="1">
      <alignment horizontal="center" vertical="center"/>
      <protection/>
    </xf>
    <xf numFmtId="49" fontId="24" fillId="0" borderId="17"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7" xfId="139" applyNumberFormat="1" applyFont="1" applyFill="1" applyBorder="1" applyAlignment="1">
      <alignment horizontal="center" vertical="center"/>
      <protection/>
    </xf>
    <xf numFmtId="3" fontId="75" fillId="3" borderId="17" xfId="139" applyNumberFormat="1" applyFont="1" applyFill="1" applyBorder="1" applyAlignment="1">
      <alignment horizontal="center" vertical="center"/>
      <protection/>
    </xf>
    <xf numFmtId="3" fontId="35" fillId="4" borderId="17" xfId="139" applyNumberFormat="1" applyFont="1" applyFill="1" applyBorder="1" applyAlignment="1">
      <alignment horizontal="center" vertical="center"/>
      <protection/>
    </xf>
    <xf numFmtId="3" fontId="11" fillId="37" borderId="17" xfId="139" applyNumberFormat="1" applyFont="1" applyFill="1" applyBorder="1" applyAlignment="1">
      <alignment horizontal="center" vertical="center"/>
      <protection/>
    </xf>
    <xf numFmtId="49" fontId="11" fillId="0" borderId="17" xfId="139" applyNumberFormat="1" applyFont="1" applyBorder="1" applyAlignment="1">
      <alignment horizontal="center" vertical="center"/>
      <protection/>
    </xf>
    <xf numFmtId="3" fontId="10" fillId="40" borderId="17"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49" fontId="10" fillId="0" borderId="20" xfId="139" applyNumberFormat="1" applyFont="1" applyBorder="1" applyAlignment="1">
      <alignment horizontal="center" vertical="center"/>
      <protection/>
    </xf>
    <xf numFmtId="3" fontId="10" fillId="0" borderId="17"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1" xfId="139" applyFont="1" applyBorder="1">
      <alignment/>
      <protection/>
    </xf>
    <xf numFmtId="0" fontId="32" fillId="0" borderId="0" xfId="139" applyFont="1" applyBorder="1">
      <alignment/>
      <protection/>
    </xf>
    <xf numFmtId="0" fontId="17" fillId="0" borderId="17" xfId="139" applyFont="1" applyBorder="1" applyAlignment="1">
      <alignment horizontal="center" vertical="center" wrapText="1"/>
      <protection/>
    </xf>
    <xf numFmtId="0" fontId="24" fillId="0" borderId="20" xfId="139" applyFont="1" applyFill="1" applyBorder="1" applyAlignment="1">
      <alignment horizontal="center" vertical="center"/>
      <protection/>
    </xf>
    <xf numFmtId="0" fontId="24" fillId="0" borderId="17" xfId="139" applyFont="1" applyFill="1" applyBorder="1" applyAlignment="1">
      <alignment horizontal="center" vertical="center"/>
      <protection/>
    </xf>
    <xf numFmtId="0" fontId="24" fillId="0" borderId="17" xfId="139" applyFont="1" applyBorder="1" applyAlignment="1">
      <alignment horizontal="center" vertical="center"/>
      <protection/>
    </xf>
    <xf numFmtId="3" fontId="25" fillId="3" borderId="17" xfId="139" applyNumberFormat="1" applyFont="1" applyFill="1" applyBorder="1" applyAlignment="1">
      <alignment horizontal="center" vertical="center"/>
      <protection/>
    </xf>
    <xf numFmtId="3" fontId="41" fillId="3" borderId="17" xfId="139" applyNumberFormat="1" applyFont="1" applyFill="1" applyBorder="1" applyAlignment="1">
      <alignment horizontal="center" vertical="center"/>
      <protection/>
    </xf>
    <xf numFmtId="3" fontId="7" fillId="37" borderId="20" xfId="139" applyNumberFormat="1" applyFont="1" applyFill="1" applyBorder="1" applyAlignment="1">
      <alignment horizontal="center" vertical="center"/>
      <protection/>
    </xf>
    <xf numFmtId="3" fontId="0" fillId="41" borderId="20" xfId="139" applyNumberFormat="1" applyFont="1" applyFill="1" applyBorder="1" applyAlignment="1">
      <alignment horizontal="center" vertical="center"/>
      <protection/>
    </xf>
    <xf numFmtId="3" fontId="0" fillId="0" borderId="17" xfId="139" applyNumberFormat="1" applyFont="1" applyBorder="1" applyAlignment="1">
      <alignment horizontal="center" vertical="center"/>
      <protection/>
    </xf>
    <xf numFmtId="3" fontId="0" fillId="0" borderId="23" xfId="139" applyNumberFormat="1" applyFont="1" applyBorder="1" applyAlignment="1">
      <alignment horizontal="center" vertical="center"/>
      <protection/>
    </xf>
    <xf numFmtId="0" fontId="11" fillId="0" borderId="20" xfId="139" applyFont="1" applyBorder="1" applyAlignment="1">
      <alignment horizontal="center" vertical="center"/>
      <protection/>
    </xf>
    <xf numFmtId="3" fontId="0" fillId="37" borderId="20" xfId="139" applyNumberFormat="1" applyFont="1" applyFill="1" applyBorder="1" applyAlignment="1">
      <alignment horizontal="center" vertical="center"/>
      <protection/>
    </xf>
    <xf numFmtId="3" fontId="0" fillId="40" borderId="17" xfId="139" applyNumberFormat="1" applyFont="1" applyFill="1" applyBorder="1" applyAlignment="1">
      <alignment horizontal="center" vertical="center"/>
      <protection/>
    </xf>
    <xf numFmtId="3" fontId="0" fillId="40" borderId="23"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0" borderId="19" xfId="139" applyNumberFormat="1" applyFont="1" applyFill="1" applyBorder="1" applyAlignment="1">
      <alignment horizontal="center"/>
      <protection/>
    </xf>
    <xf numFmtId="49" fontId="10" fillId="0" borderId="19"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37" borderId="17" xfId="139" applyNumberFormat="1" applyFont="1" applyFill="1" applyBorder="1" applyAlignment="1">
      <alignment horizontal="center" vertical="center"/>
      <protection/>
    </xf>
    <xf numFmtId="3" fontId="32" fillId="0" borderId="17" xfId="139" applyNumberFormat="1" applyFont="1" applyBorder="1" applyAlignment="1">
      <alignment horizontal="center" vertical="center"/>
      <protection/>
    </xf>
    <xf numFmtId="0" fontId="10" fillId="0" borderId="17" xfId="139" applyFont="1" applyBorder="1" applyAlignment="1">
      <alignment horizontal="center" vertical="center"/>
      <protection/>
    </xf>
    <xf numFmtId="3" fontId="10" fillId="0" borderId="17" xfId="139" applyNumberFormat="1" applyFont="1" applyFill="1" applyBorder="1" applyAlignment="1">
      <alignment horizontal="center" vertical="center"/>
      <protection/>
    </xf>
    <xf numFmtId="3" fontId="32" fillId="0" borderId="17"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0"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9" xfId="139" applyNumberFormat="1" applyFont="1" applyBorder="1" applyAlignment="1">
      <alignment/>
      <protection/>
    </xf>
    <xf numFmtId="3" fontId="24" fillId="0" borderId="17" xfId="139" applyNumberFormat="1" applyFont="1" applyBorder="1" applyAlignment="1">
      <alignment horizontal="center" vertical="center"/>
      <protection/>
    </xf>
    <xf numFmtId="49" fontId="32" fillId="40" borderId="0" xfId="139" applyNumberFormat="1" applyFont="1" applyFill="1" applyAlignment="1">
      <alignment vertical="center"/>
      <protection/>
    </xf>
    <xf numFmtId="3" fontId="32" fillId="40" borderId="17" xfId="139" applyNumberFormat="1" applyFont="1" applyFill="1" applyBorder="1" applyAlignment="1">
      <alignment horizontal="center" vertical="center"/>
      <protection/>
    </xf>
    <xf numFmtId="3" fontId="97" fillId="0" borderId="17" xfId="139" applyNumberFormat="1" applyFont="1" applyBorder="1" applyAlignment="1">
      <alignment horizontal="center" vertical="center"/>
      <protection/>
    </xf>
    <xf numFmtId="0" fontId="10" fillId="0" borderId="16" xfId="139" applyFont="1" applyFill="1" applyBorder="1" applyAlignment="1">
      <alignment horizontal="center" vertical="center"/>
      <protection/>
    </xf>
    <xf numFmtId="49" fontId="11" fillId="0" borderId="16" xfId="136" applyNumberFormat="1" applyFont="1" applyFill="1" applyBorder="1" applyAlignment="1">
      <alignment horizontal="left" vertical="center"/>
      <protection/>
    </xf>
    <xf numFmtId="3" fontId="10" fillId="0" borderId="16" xfId="139" applyNumberFormat="1" applyFont="1" applyFill="1" applyBorder="1" applyAlignment="1">
      <alignment horizontal="center" vertical="center"/>
      <protection/>
    </xf>
    <xf numFmtId="3" fontId="24" fillId="0" borderId="16" xfId="139" applyNumberFormat="1" applyFont="1" applyFill="1" applyBorder="1" applyAlignment="1">
      <alignment horizontal="center" vertical="center"/>
      <protection/>
    </xf>
    <xf numFmtId="3" fontId="32" fillId="0" borderId="16" xfId="139" applyNumberFormat="1" applyFont="1" applyFill="1" applyBorder="1" applyAlignment="1">
      <alignment vertical="center"/>
      <protection/>
    </xf>
    <xf numFmtId="3" fontId="98" fillId="0" borderId="16"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0"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0"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4" xfId="139" applyNumberFormat="1" applyFont="1" applyFill="1" applyBorder="1" applyAlignment="1">
      <alignment horizontal="center" vertical="center"/>
      <protection/>
    </xf>
    <xf numFmtId="3" fontId="11" fillId="37" borderId="24" xfId="139" applyNumberFormat="1" applyFont="1" applyFill="1" applyBorder="1" applyAlignment="1">
      <alignment horizontal="center" vertical="center"/>
      <protection/>
    </xf>
    <xf numFmtId="3" fontId="11" fillId="37" borderId="20"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0"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7"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7"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37" borderId="17"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0" borderId="25" xfId="0" applyNumberFormat="1" applyFont="1" applyFill="1" applyBorder="1" applyAlignment="1">
      <alignment/>
    </xf>
    <xf numFmtId="49" fontId="0" fillId="40" borderId="25" xfId="0" applyNumberFormat="1" applyFont="1" applyFill="1" applyBorder="1" applyAlignment="1">
      <alignment/>
    </xf>
    <xf numFmtId="49" fontId="1" fillId="40" borderId="25" xfId="0" applyNumberFormat="1" applyFont="1" applyFill="1" applyBorder="1" applyAlignment="1">
      <alignment/>
    </xf>
    <xf numFmtId="49" fontId="6" fillId="40" borderId="25" xfId="0" applyNumberFormat="1" applyFont="1" applyFill="1" applyBorder="1" applyAlignment="1">
      <alignment/>
    </xf>
    <xf numFmtId="3" fontId="8" fillId="40" borderId="22" xfId="135" applyNumberFormat="1" applyFont="1" applyFill="1" applyBorder="1" applyAlignment="1" applyProtection="1">
      <alignment horizontal="center" vertical="center"/>
      <protection/>
    </xf>
    <xf numFmtId="49" fontId="0" fillId="40" borderId="26" xfId="0" applyNumberFormat="1" applyFont="1" applyFill="1" applyBorder="1" applyAlignment="1">
      <alignment/>
    </xf>
    <xf numFmtId="49" fontId="0" fillId="40" borderId="27" xfId="0" applyNumberFormat="1" applyFont="1" applyFill="1" applyBorder="1" applyAlignment="1">
      <alignment/>
    </xf>
    <xf numFmtId="3" fontId="8" fillId="40" borderId="25" xfId="135" applyNumberFormat="1" applyFont="1" applyFill="1" applyBorder="1" applyAlignment="1" applyProtection="1">
      <alignment horizontal="center" vertical="center"/>
      <protection/>
    </xf>
    <xf numFmtId="49" fontId="0" fillId="40" borderId="28" xfId="0" applyNumberFormat="1" applyFont="1" applyFill="1" applyBorder="1" applyAlignment="1">
      <alignment/>
    </xf>
    <xf numFmtId="49" fontId="0" fillId="40" borderId="28" xfId="0" applyNumberFormat="1" applyFont="1" applyFill="1" applyBorder="1" applyAlignment="1">
      <alignment/>
    </xf>
    <xf numFmtId="49" fontId="0" fillId="40" borderId="29" xfId="0" applyNumberFormat="1" applyFont="1" applyFill="1" applyBorder="1" applyAlignment="1">
      <alignment/>
    </xf>
    <xf numFmtId="3" fontId="8" fillId="40" borderId="26" xfId="135" applyNumberFormat="1" applyFont="1" applyFill="1" applyBorder="1" applyAlignment="1" applyProtection="1">
      <alignment horizontal="center" vertical="center"/>
      <protection/>
    </xf>
    <xf numFmtId="49" fontId="0" fillId="40" borderId="30" xfId="0" applyNumberFormat="1" applyFont="1" applyFill="1" applyBorder="1" applyAlignment="1">
      <alignment/>
    </xf>
    <xf numFmtId="49" fontId="34" fillId="40" borderId="17" xfId="0" applyNumberFormat="1" applyFont="1" applyFill="1" applyBorder="1" applyAlignment="1">
      <alignment/>
    </xf>
    <xf numFmtId="3" fontId="34" fillId="40" borderId="17" xfId="135" applyNumberFormat="1" applyFont="1" applyFill="1" applyBorder="1" applyAlignment="1" applyProtection="1">
      <alignment horizontal="center" vertical="center"/>
      <protection/>
    </xf>
    <xf numFmtId="49" fontId="37" fillId="40" borderId="17" xfId="0" applyNumberFormat="1" applyFont="1" applyFill="1" applyBorder="1" applyAlignment="1">
      <alignment/>
    </xf>
    <xf numFmtId="3" fontId="37" fillId="40" borderId="17" xfId="135" applyNumberFormat="1" applyFont="1" applyFill="1" applyBorder="1" applyAlignment="1" applyProtection="1">
      <alignment horizontal="center" vertical="center"/>
      <protection/>
    </xf>
    <xf numFmtId="49" fontId="34" fillId="40" borderId="17" xfId="0" applyNumberFormat="1" applyFont="1" applyFill="1" applyBorder="1" applyAlignment="1">
      <alignment/>
    </xf>
    <xf numFmtId="49" fontId="58" fillId="40" borderId="17" xfId="0" applyNumberFormat="1" applyFont="1" applyFill="1" applyBorder="1" applyAlignment="1">
      <alignment/>
    </xf>
    <xf numFmtId="3" fontId="58" fillId="40" borderId="17" xfId="135" applyNumberFormat="1" applyFont="1" applyFill="1" applyBorder="1" applyAlignment="1" applyProtection="1">
      <alignment horizontal="center" vertical="center"/>
      <protection/>
    </xf>
    <xf numFmtId="10" fontId="34" fillId="0" borderId="17" xfId="131" applyNumberFormat="1" applyFont="1" applyFill="1" applyBorder="1" applyAlignment="1">
      <alignment horizontal="center" vertical="center"/>
      <protection/>
    </xf>
    <xf numFmtId="10" fontId="58" fillId="0" borderId="17" xfId="131" applyNumberFormat="1" applyFont="1" applyFill="1" applyBorder="1" applyAlignment="1">
      <alignment horizontal="center" vertical="center"/>
      <protection/>
    </xf>
    <xf numFmtId="49" fontId="0" fillId="40" borderId="17" xfId="0" applyNumberFormat="1" applyFill="1" applyBorder="1" applyAlignment="1">
      <alignment/>
    </xf>
    <xf numFmtId="49" fontId="25" fillId="40" borderId="17" xfId="0" applyNumberFormat="1" applyFont="1" applyFill="1" applyBorder="1" applyAlignment="1">
      <alignment/>
    </xf>
    <xf numFmtId="49" fontId="30" fillId="40" borderId="31" xfId="0" applyNumberFormat="1" applyFont="1" applyFill="1" applyBorder="1" applyAlignment="1">
      <alignment/>
    </xf>
    <xf numFmtId="49" fontId="30" fillId="40" borderId="29" xfId="0" applyNumberFormat="1" applyFont="1" applyFill="1" applyBorder="1" applyAlignment="1">
      <alignment/>
    </xf>
    <xf numFmtId="49" fontId="63" fillId="40" borderId="17" xfId="0" applyNumberFormat="1" applyFont="1" applyFill="1" applyBorder="1" applyAlignment="1">
      <alignment/>
    </xf>
    <xf numFmtId="10" fontId="63" fillId="0" borderId="17" xfId="131" applyNumberFormat="1" applyFont="1" applyFill="1" applyBorder="1" applyAlignment="1">
      <alignment horizontal="center" vertical="center"/>
      <protection/>
    </xf>
    <xf numFmtId="3" fontId="63" fillId="40" borderId="17" xfId="135" applyNumberFormat="1" applyFont="1" applyFill="1" applyBorder="1" applyAlignment="1" applyProtection="1">
      <alignment horizontal="center" vertical="center"/>
      <protection/>
    </xf>
    <xf numFmtId="49" fontId="106" fillId="40" borderId="17" xfId="0" applyNumberFormat="1" applyFont="1" applyFill="1" applyBorder="1" applyAlignment="1">
      <alignment/>
    </xf>
    <xf numFmtId="49" fontId="63" fillId="40" borderId="32" xfId="0" applyNumberFormat="1" applyFont="1" applyFill="1" applyBorder="1" applyAlignment="1">
      <alignment/>
    </xf>
    <xf numFmtId="3" fontId="63" fillId="40" borderId="16" xfId="135" applyNumberFormat="1" applyFont="1" applyFill="1" applyBorder="1" applyAlignment="1" applyProtection="1">
      <alignment horizontal="center" vertical="center"/>
      <protection/>
    </xf>
    <xf numFmtId="10" fontId="63" fillId="0" borderId="33" xfId="131" applyNumberFormat="1" applyFont="1" applyFill="1" applyBorder="1" applyAlignment="1">
      <alignment horizontal="center" vertical="center"/>
      <protection/>
    </xf>
    <xf numFmtId="49" fontId="0" fillId="40" borderId="24" xfId="0" applyNumberFormat="1" applyFont="1" applyFill="1" applyBorder="1" applyAlignment="1">
      <alignment/>
    </xf>
    <xf numFmtId="3" fontId="8" fillId="40" borderId="19" xfId="135" applyNumberFormat="1" applyFont="1" applyFill="1" applyBorder="1" applyAlignment="1" applyProtection="1">
      <alignment horizontal="center" vertical="center"/>
      <protection/>
    </xf>
    <xf numFmtId="3" fontId="8" fillId="40" borderId="34" xfId="135" applyNumberFormat="1" applyFont="1" applyFill="1" applyBorder="1" applyAlignment="1" applyProtection="1">
      <alignment horizontal="center" vertical="center"/>
      <protection/>
    </xf>
    <xf numFmtId="49" fontId="41" fillId="40" borderId="17" xfId="0" applyNumberFormat="1" applyFont="1" applyFill="1" applyBorder="1" applyAlignment="1">
      <alignment/>
    </xf>
    <xf numFmtId="49" fontId="30" fillId="0" borderId="23"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7" xfId="0" applyNumberFormat="1" applyFont="1" applyFill="1" applyBorder="1" applyAlignment="1">
      <alignment horizontal="center" vertical="center"/>
    </xf>
    <xf numFmtId="1" fontId="11" fillId="0" borderId="17" xfId="0" applyNumberFormat="1" applyFont="1" applyFill="1" applyBorder="1" applyAlignment="1">
      <alignment horizontal="left"/>
    </xf>
    <xf numFmtId="10" fontId="7" fillId="0" borderId="17" xfId="131" applyNumberFormat="1" applyFont="1" applyFill="1" applyBorder="1" applyAlignment="1">
      <alignment horizontal="right" vertical="center"/>
      <protection/>
    </xf>
    <xf numFmtId="49" fontId="7" fillId="4" borderId="17" xfId="0" applyNumberFormat="1" applyFont="1" applyFill="1" applyBorder="1" applyAlignment="1">
      <alignment horizontal="center"/>
    </xf>
    <xf numFmtId="49" fontId="7" fillId="4" borderId="17" xfId="0" applyNumberFormat="1" applyFont="1" applyFill="1" applyBorder="1" applyAlignment="1">
      <alignment/>
    </xf>
    <xf numFmtId="49" fontId="10" fillId="0" borderId="23" xfId="0" applyNumberFormat="1" applyFont="1" applyBorder="1" applyAlignment="1">
      <alignment horizontal="center"/>
    </xf>
    <xf numFmtId="3" fontId="12" fillId="4" borderId="23" xfId="135" applyNumberFormat="1" applyFont="1" applyFill="1" applyBorder="1" applyAlignment="1" applyProtection="1">
      <alignment horizontal="center" vertical="center"/>
      <protection/>
    </xf>
    <xf numFmtId="3" fontId="8" fillId="40" borderId="23"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7"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6" xfId="0" applyNumberFormat="1" applyFont="1" applyBorder="1" applyAlignment="1">
      <alignment horizontal="left" wrapText="1"/>
    </xf>
    <xf numFmtId="49" fontId="30" fillId="0" borderId="0" xfId="0" applyNumberFormat="1" applyFont="1" applyAlignment="1">
      <alignment horizontal="center"/>
    </xf>
    <xf numFmtId="3" fontId="8" fillId="0" borderId="17"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7"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0" xfId="0" applyNumberFormat="1" applyFont="1" applyFill="1" applyBorder="1" applyAlignment="1">
      <alignment horizontal="center" vertical="center"/>
    </xf>
    <xf numFmtId="2" fontId="11" fillId="0" borderId="20"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7" xfId="0" applyNumberFormat="1" applyFont="1" applyFill="1" applyBorder="1" applyAlignment="1">
      <alignment horizontal="center" vertical="center"/>
    </xf>
    <xf numFmtId="1" fontId="10" fillId="0" borderId="17" xfId="0" applyNumberFormat="1" applyFont="1" applyFill="1" applyBorder="1" applyAlignment="1">
      <alignment horizontal="left"/>
    </xf>
    <xf numFmtId="1" fontId="11" fillId="0" borderId="23" xfId="0" applyNumberFormat="1" applyFont="1" applyFill="1" applyBorder="1" applyAlignment="1">
      <alignment horizontal="left"/>
    </xf>
    <xf numFmtId="2" fontId="10" fillId="0" borderId="17" xfId="0" applyNumberFormat="1" applyFont="1" applyFill="1" applyBorder="1" applyAlignment="1">
      <alignment horizontal="left" vertical="center" wrapText="1"/>
    </xf>
    <xf numFmtId="2" fontId="11" fillId="0" borderId="17"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17" xfId="0" applyNumberFormat="1" applyFont="1" applyFill="1" applyBorder="1" applyAlignment="1">
      <alignment horizontal="left"/>
    </xf>
    <xf numFmtId="49" fontId="30"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xf>
    <xf numFmtId="49" fontId="10" fillId="0" borderId="17"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2"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3" xfId="0" applyNumberFormat="1" applyFont="1" applyFill="1" applyBorder="1" applyAlignment="1">
      <alignment horizontal="center" vertical="center" wrapText="1"/>
    </xf>
    <xf numFmtId="2" fontId="17" fillId="0" borderId="23" xfId="0" applyNumberFormat="1" applyFont="1" applyFill="1" applyBorder="1" applyAlignment="1">
      <alignment horizontal="left" wrapText="1"/>
    </xf>
    <xf numFmtId="49" fontId="30" fillId="0" borderId="17"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3" xfId="0" applyNumberFormat="1" applyFont="1" applyFill="1" applyBorder="1" applyAlignment="1">
      <alignment horizontal="left" wrapText="1"/>
    </xf>
    <xf numFmtId="49" fontId="30" fillId="0" borderId="17"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7"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8"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7" xfId="0" applyFont="1" applyFill="1" applyBorder="1" applyAlignment="1">
      <alignment horizontal="center"/>
    </xf>
    <xf numFmtId="0" fontId="2" fillId="0" borderId="17"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3"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6"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17" xfId="0" applyNumberFormat="1" applyFont="1" applyFill="1" applyBorder="1" applyAlignment="1" applyProtection="1">
      <alignment horizontal="center" vertical="center" wrapText="1"/>
      <protection/>
    </xf>
    <xf numFmtId="49" fontId="8" fillId="0" borderId="17" xfId="0" applyNumberFormat="1" applyFont="1" applyFill="1" applyBorder="1" applyAlignment="1">
      <alignment horizontal="center" vertical="center" wrapText="1"/>
    </xf>
    <xf numFmtId="49" fontId="18" fillId="0" borderId="17" xfId="0" applyNumberFormat="1" applyFont="1" applyFill="1" applyBorder="1" applyAlignment="1" applyProtection="1">
      <alignment horizontal="center" vertical="center"/>
      <protection/>
    </xf>
    <xf numFmtId="49" fontId="18" fillId="0" borderId="35" xfId="0" applyNumberFormat="1" applyFont="1" applyFill="1" applyBorder="1" applyAlignment="1" applyProtection="1">
      <alignment horizontal="center" vertical="center"/>
      <protection/>
    </xf>
    <xf numFmtId="3" fontId="11" fillId="0" borderId="17"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7" xfId="0" applyNumberFormat="1" applyFont="1" applyFill="1" applyBorder="1" applyAlignment="1" applyProtection="1">
      <alignment horizontal="center" vertical="center"/>
      <protection/>
    </xf>
    <xf numFmtId="49" fontId="36" fillId="0" borderId="35" xfId="0" applyNumberFormat="1" applyFont="1" applyFill="1" applyBorder="1" applyAlignment="1" applyProtection="1">
      <alignment horizontal="center" vertical="center"/>
      <protection/>
    </xf>
    <xf numFmtId="3" fontId="10" fillId="0" borderId="17" xfId="135"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17" xfId="0" applyNumberFormat="1" applyFont="1" applyFill="1" applyBorder="1" applyAlignment="1">
      <alignment/>
    </xf>
    <xf numFmtId="49" fontId="3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0" borderId="17" xfId="135" applyNumberFormat="1" applyFont="1" applyFill="1" applyBorder="1" applyAlignment="1" applyProtection="1">
      <alignment horizontal="center" vertical="center"/>
      <protection/>
    </xf>
    <xf numFmtId="1" fontId="29" fillId="0" borderId="22" xfId="0" applyNumberFormat="1" applyFont="1" applyFill="1" applyBorder="1" applyAlignment="1">
      <alignment horizontal="center" vertical="center"/>
    </xf>
    <xf numFmtId="49" fontId="17" fillId="0" borderId="20" xfId="0" applyNumberFormat="1" applyFont="1" applyFill="1" applyBorder="1" applyAlignment="1">
      <alignment horizontal="center"/>
    </xf>
    <xf numFmtId="49" fontId="29" fillId="0" borderId="17" xfId="0" applyNumberFormat="1" applyFont="1" applyFill="1" applyBorder="1" applyAlignment="1">
      <alignment horizontal="center"/>
    </xf>
    <xf numFmtId="49" fontId="17" fillId="0" borderId="17" xfId="0" applyNumberFormat="1" applyFont="1" applyFill="1" applyBorder="1" applyAlignment="1">
      <alignment horizontal="center"/>
    </xf>
    <xf numFmtId="49" fontId="17" fillId="0" borderId="17"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17" xfId="0" applyBorder="1" applyAlignment="1">
      <alignment/>
    </xf>
    <xf numFmtId="0" fontId="0" fillId="42" borderId="17" xfId="0" applyFill="1" applyBorder="1" applyAlignment="1">
      <alignment/>
    </xf>
    <xf numFmtId="0" fontId="0" fillId="0" borderId="36" xfId="0" applyFill="1" applyBorder="1" applyAlignment="1">
      <alignment/>
    </xf>
    <xf numFmtId="0" fontId="30" fillId="0" borderId="0" xfId="0" applyNumberFormat="1" applyFont="1" applyBorder="1" applyAlignment="1">
      <alignment horizontal="center"/>
    </xf>
    <xf numFmtId="10" fontId="10" fillId="0" borderId="17" xfId="131" applyNumberFormat="1" applyFont="1" applyFill="1" applyBorder="1" applyAlignment="1">
      <alignment horizontal="right" vertical="center"/>
      <protection/>
    </xf>
    <xf numFmtId="1" fontId="29" fillId="0" borderId="17" xfId="0" applyNumberFormat="1" applyFont="1" applyFill="1" applyBorder="1" applyAlignment="1">
      <alignment horizontal="center" vertical="center"/>
    </xf>
    <xf numFmtId="2" fontId="8" fillId="0" borderId="17" xfId="0" applyNumberFormat="1" applyFont="1" applyBorder="1" applyAlignment="1">
      <alignment horizontal="left" vertical="center" wrapText="1"/>
    </xf>
    <xf numFmtId="0" fontId="23" fillId="0" borderId="16" xfId="0" applyNumberFormat="1" applyFont="1" applyBorder="1" applyAlignment="1">
      <alignment horizontal="center" wrapText="1"/>
    </xf>
    <xf numFmtId="49" fontId="12" fillId="4" borderId="17" xfId="0" applyNumberFormat="1" applyFont="1" applyFill="1" applyBorder="1" applyAlignment="1">
      <alignment wrapText="1"/>
    </xf>
    <xf numFmtId="49" fontId="8" fillId="0" borderId="17" xfId="0" applyNumberFormat="1" applyFont="1" applyBorder="1" applyAlignment="1">
      <alignment wrapText="1"/>
    </xf>
    <xf numFmtId="49" fontId="12" fillId="0" borderId="17" xfId="0" applyNumberFormat="1" applyFont="1" applyFill="1" applyBorder="1" applyAlignment="1">
      <alignment wrapText="1"/>
    </xf>
    <xf numFmtId="49" fontId="8" fillId="0" borderId="17"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17" xfId="131" applyNumberFormat="1" applyFont="1" applyFill="1" applyBorder="1" applyAlignment="1">
      <alignment horizontal="right" vertical="center"/>
      <protection/>
    </xf>
    <xf numFmtId="10" fontId="8" fillId="0" borderId="17" xfId="131" applyNumberFormat="1" applyFont="1" applyFill="1" applyBorder="1" applyAlignment="1">
      <alignment horizontal="right" vertical="center"/>
      <protection/>
    </xf>
    <xf numFmtId="49" fontId="17" fillId="0" borderId="23" xfId="0" applyNumberFormat="1" applyFont="1" applyFill="1" applyBorder="1" applyAlignment="1">
      <alignment horizontal="center" wrapText="1"/>
    </xf>
    <xf numFmtId="2" fontId="12" fillId="0" borderId="17" xfId="0" applyNumberFormat="1" applyFont="1" applyFill="1" applyBorder="1" applyAlignment="1">
      <alignment horizontal="left" vertical="center" wrapText="1"/>
    </xf>
    <xf numFmtId="0" fontId="37" fillId="0" borderId="16"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6"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18"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25" fillId="42" borderId="17" xfId="0" applyFont="1" applyFill="1" applyBorder="1" applyAlignment="1">
      <alignment/>
    </xf>
    <xf numFmtId="2" fontId="8" fillId="0" borderId="18"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19" xfId="137" applyNumberFormat="1" applyFont="1" applyFill="1" applyBorder="1" applyAlignment="1">
      <alignment horizontal="left" vertical="center"/>
      <protection/>
    </xf>
    <xf numFmtId="49" fontId="60" fillId="0" borderId="17"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0" fillId="0" borderId="17" xfId="137" applyNumberFormat="1" applyFont="1" applyFill="1" applyBorder="1" applyAlignment="1">
      <alignment horizontal="left"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19" xfId="137" applyNumberFormat="1" applyFont="1" applyFill="1" applyBorder="1" applyAlignment="1">
      <alignment/>
      <protection/>
    </xf>
    <xf numFmtId="49" fontId="10" fillId="0" borderId="19" xfId="137" applyNumberFormat="1" applyFont="1" applyFill="1" applyBorder="1" applyAlignment="1">
      <alignment horizontal="center"/>
      <protection/>
    </xf>
    <xf numFmtId="49" fontId="24" fillId="0" borderId="17" xfId="137" applyNumberFormat="1" applyFont="1" applyFill="1" applyBorder="1" applyAlignment="1">
      <alignment horizontal="center" vertical="center" wrapText="1"/>
      <protection/>
    </xf>
    <xf numFmtId="49" fontId="11" fillId="0" borderId="16" xfId="137" applyNumberFormat="1" applyFont="1" applyFill="1" applyBorder="1" applyAlignment="1">
      <alignment horizontal="center"/>
      <protection/>
    </xf>
    <xf numFmtId="49" fontId="11" fillId="0" borderId="16" xfId="137" applyNumberFormat="1" applyFont="1" applyFill="1" applyBorder="1" applyAlignment="1">
      <alignment horizontal="left"/>
      <protection/>
    </xf>
    <xf numFmtId="3" fontId="10" fillId="0" borderId="16"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17"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9" xfId="140" applyNumberFormat="1" applyFont="1" applyFill="1" applyBorder="1" applyAlignment="1">
      <alignment horizontal="left"/>
      <protection/>
    </xf>
    <xf numFmtId="49" fontId="7" fillId="0" borderId="19" xfId="140" applyNumberFormat="1" applyFont="1" applyFill="1" applyBorder="1" applyAlignment="1">
      <alignment horizontal="left"/>
      <protection/>
    </xf>
    <xf numFmtId="49" fontId="17" fillId="0" borderId="17"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23" xfId="140" applyNumberFormat="1" applyFont="1" applyFill="1" applyBorder="1" applyAlignment="1">
      <alignment wrapText="1"/>
      <protection/>
    </xf>
    <xf numFmtId="49" fontId="80" fillId="0" borderId="22" xfId="140" applyNumberFormat="1" applyFont="1" applyFill="1" applyBorder="1" applyAlignment="1">
      <alignment wrapText="1"/>
      <protection/>
    </xf>
    <xf numFmtId="49" fontId="110" fillId="0" borderId="34" xfId="140" applyNumberFormat="1" applyFont="1" applyFill="1" applyBorder="1" applyAlignment="1">
      <alignment horizontal="center" wrapText="1"/>
      <protection/>
    </xf>
    <xf numFmtId="49" fontId="24" fillId="0" borderId="20" xfId="140" applyNumberFormat="1" applyFont="1" applyFill="1" applyBorder="1" applyAlignment="1">
      <alignment horizont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9" xfId="140" applyFont="1" applyFill="1" applyBorder="1" applyAlignment="1">
      <alignment horizontal="left"/>
      <protection/>
    </xf>
    <xf numFmtId="0" fontId="31" fillId="0" borderId="17"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3" xfId="140" applyFont="1" applyFill="1" applyBorder="1" applyAlignment="1">
      <alignment wrapText="1"/>
      <protection/>
    </xf>
    <xf numFmtId="0" fontId="80" fillId="0" borderId="22" xfId="140" applyFont="1" applyFill="1" applyBorder="1" applyAlignment="1">
      <alignment wrapText="1"/>
      <protection/>
    </xf>
    <xf numFmtId="3" fontId="110" fillId="0" borderId="34" xfId="140" applyNumberFormat="1" applyFont="1" applyFill="1" applyBorder="1" applyAlignment="1">
      <alignment horizontal="center" wrapText="1"/>
      <protection/>
    </xf>
    <xf numFmtId="0" fontId="24" fillId="0" borderId="20" xfId="140" applyFont="1" applyFill="1" applyBorder="1" applyAlignment="1">
      <alignment horizontal="center"/>
      <protection/>
    </xf>
    <xf numFmtId="0" fontId="110" fillId="0" borderId="34" xfId="140" applyFont="1" applyFill="1" applyBorder="1" applyAlignment="1">
      <alignment horizontal="center" wrapText="1"/>
      <protection/>
    </xf>
    <xf numFmtId="0" fontId="11" fillId="0" borderId="17" xfId="140" applyFont="1" applyFill="1" applyBorder="1" applyAlignment="1">
      <alignment horizontal="center" vertical="center"/>
      <protection/>
    </xf>
    <xf numFmtId="0" fontId="11" fillId="0" borderId="17" xfId="140" applyFont="1" applyFill="1" applyBorder="1" applyAlignment="1">
      <alignment horizontal="left" vertical="center"/>
      <protection/>
    </xf>
    <xf numFmtId="0" fontId="11" fillId="0" borderId="20" xfId="140" applyFont="1" applyFill="1" applyBorder="1" applyAlignment="1">
      <alignment horizontal="center" vertical="center"/>
      <protection/>
    </xf>
    <xf numFmtId="0" fontId="10" fillId="0" borderId="20"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19" xfId="140" applyNumberFormat="1" applyFont="1" applyFill="1" applyBorder="1" applyAlignment="1">
      <alignment/>
      <protection/>
    </xf>
    <xf numFmtId="49" fontId="11" fillId="0" borderId="17" xfId="140" applyNumberFormat="1" applyFont="1" applyFill="1" applyBorder="1" applyAlignment="1">
      <alignment horizontal="center" vertical="center" wrapText="1"/>
      <protection/>
    </xf>
    <xf numFmtId="49" fontId="10" fillId="0" borderId="21" xfId="140" applyNumberFormat="1" applyFont="1" applyFill="1" applyBorder="1">
      <alignment/>
      <protection/>
    </xf>
    <xf numFmtId="49" fontId="29" fillId="0" borderId="0" xfId="140" applyNumberFormat="1" applyFont="1" applyFill="1">
      <alignment/>
      <protection/>
    </xf>
    <xf numFmtId="49" fontId="11" fillId="0" borderId="22"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17" xfId="140" applyFont="1" applyFill="1" applyBorder="1" applyAlignment="1">
      <alignment horizontal="center" vertical="center" wrapText="1"/>
      <protection/>
    </xf>
    <xf numFmtId="0" fontId="24" fillId="0" borderId="20" xfId="140" applyFont="1" applyFill="1" applyBorder="1" applyAlignment="1">
      <alignment horizontal="center" vertical="center"/>
      <protection/>
    </xf>
    <xf numFmtId="0" fontId="24" fillId="0" borderId="17" xfId="140"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19" xfId="140" applyNumberFormat="1" applyFont="1" applyFill="1" applyBorder="1" applyAlignment="1">
      <alignment horizontal="center"/>
      <protection/>
    </xf>
    <xf numFmtId="49" fontId="10" fillId="0" borderId="19"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19" xfId="140" applyNumberFormat="1" applyFont="1" applyFill="1" applyBorder="1" applyAlignment="1">
      <alignment/>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24"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17" xfId="140" applyFont="1" applyFill="1" applyBorder="1" applyAlignment="1">
      <alignment horizontal="center" vertical="center" wrapText="1"/>
      <protection/>
    </xf>
    <xf numFmtId="3" fontId="23" fillId="0" borderId="17"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3" fontId="12" fillId="0" borderId="17"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7" xfId="140" applyNumberFormat="1" applyFont="1" applyFill="1" applyBorder="1" applyAlignment="1">
      <alignment horizontal="center" vertical="center" wrapText="1"/>
      <protection/>
    </xf>
    <xf numFmtId="0" fontId="18" fillId="0" borderId="17" xfId="140" applyFont="1" applyFill="1" applyBorder="1" applyAlignment="1">
      <alignment horizontal="center"/>
      <protection/>
    </xf>
    <xf numFmtId="0" fontId="18" fillId="0" borderId="35" xfId="140" applyFont="1" applyFill="1" applyBorder="1" applyAlignment="1">
      <alignment horizontal="center"/>
      <protection/>
    </xf>
    <xf numFmtId="0" fontId="11" fillId="0" borderId="37" xfId="140" applyFont="1" applyFill="1" applyBorder="1" applyAlignment="1">
      <alignment horizontal="center" vertical="center"/>
      <protection/>
    </xf>
    <xf numFmtId="0" fontId="10" fillId="0" borderId="37" xfId="140" applyFont="1" applyFill="1" applyBorder="1" applyAlignment="1">
      <alignment horizontal="center" vertical="center"/>
      <protection/>
    </xf>
    <xf numFmtId="0" fontId="10" fillId="0" borderId="0" xfId="140" applyFont="1" applyFill="1" applyBorder="1" applyAlignment="1">
      <alignment horizontal="center" vertical="center"/>
      <protection/>
    </xf>
    <xf numFmtId="49" fontId="10" fillId="0" borderId="17" xfId="137" applyNumberFormat="1" applyFont="1" applyFill="1" applyBorder="1" applyAlignment="1">
      <alignment horizontal="center" vertical="center" wrapText="1"/>
      <protection/>
    </xf>
    <xf numFmtId="49" fontId="10" fillId="0" borderId="18"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17"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19"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9" xfId="140" applyFont="1" applyFill="1" applyBorder="1" applyAlignment="1">
      <alignment/>
      <protection/>
    </xf>
    <xf numFmtId="0" fontId="18" fillId="0" borderId="19"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19" fillId="0" borderId="0" xfId="0" applyNumberFormat="1" applyFont="1" applyAlignment="1">
      <alignment/>
    </xf>
    <xf numFmtId="2" fontId="119" fillId="0" borderId="0" xfId="0" applyNumberFormat="1" applyFont="1" applyAlignment="1">
      <alignment horizontal="left"/>
    </xf>
    <xf numFmtId="0" fontId="119" fillId="0" borderId="0" xfId="0" applyNumberFormat="1" applyFont="1" applyAlignment="1">
      <alignment/>
    </xf>
    <xf numFmtId="0" fontId="119" fillId="0" borderId="0" xfId="0" applyFont="1" applyBorder="1" applyAlignment="1">
      <alignment/>
    </xf>
    <xf numFmtId="3" fontId="12" fillId="0" borderId="17" xfId="135" applyNumberFormat="1" applyFont="1" applyFill="1" applyBorder="1" applyAlignment="1" applyProtection="1">
      <alignment horizontal="center" vertical="center" shrinkToFit="1"/>
      <protection/>
    </xf>
    <xf numFmtId="3" fontId="8" fillId="0" borderId="17" xfId="135" applyNumberFormat="1" applyFont="1" applyFill="1" applyBorder="1" applyAlignment="1" applyProtection="1">
      <alignment horizontal="center" vertical="center" shrinkToFit="1"/>
      <protection/>
    </xf>
    <xf numFmtId="41" fontId="31" fillId="40" borderId="17" xfId="0" applyNumberFormat="1" applyFont="1" applyFill="1" applyBorder="1" applyAlignment="1" applyProtection="1">
      <alignment horizontal="right" vertical="center" shrinkToFit="1"/>
      <protection/>
    </xf>
    <xf numFmtId="9" fontId="0" fillId="42" borderId="17" xfId="147" applyFont="1" applyFill="1" applyBorder="1" applyAlignment="1">
      <alignment/>
    </xf>
    <xf numFmtId="49" fontId="0" fillId="40" borderId="0" xfId="0" applyNumberFormat="1" applyFont="1" applyFill="1" applyAlignment="1">
      <alignment/>
    </xf>
    <xf numFmtId="49" fontId="11" fillId="40" borderId="17" xfId="0" applyNumberFormat="1" applyFont="1" applyFill="1" applyBorder="1" applyAlignment="1" applyProtection="1">
      <alignment horizontal="center" vertical="center"/>
      <protection/>
    </xf>
    <xf numFmtId="49" fontId="11" fillId="40" borderId="17" xfId="0" applyNumberFormat="1" applyFont="1" applyFill="1" applyBorder="1" applyAlignment="1" applyProtection="1">
      <alignment vertical="center"/>
      <protection/>
    </xf>
    <xf numFmtId="49" fontId="10" fillId="40" borderId="17" xfId="0" applyNumberFormat="1" applyFont="1" applyFill="1" applyBorder="1" applyAlignment="1" applyProtection="1">
      <alignment horizontal="center" vertical="center"/>
      <protection/>
    </xf>
    <xf numFmtId="49" fontId="8" fillId="40" borderId="17" xfId="0" applyNumberFormat="1" applyFont="1" applyFill="1" applyBorder="1" applyAlignment="1" applyProtection="1">
      <alignment vertical="center"/>
      <protection/>
    </xf>
    <xf numFmtId="41" fontId="0" fillId="42" borderId="17" xfId="0" applyNumberFormat="1" applyFont="1" applyFill="1" applyBorder="1" applyAlignment="1">
      <alignment horizontal="right" shrinkToFit="1"/>
    </xf>
    <xf numFmtId="3" fontId="11" fillId="42" borderId="17" xfId="0" applyNumberFormat="1" applyFont="1" applyFill="1" applyBorder="1" applyAlignment="1" applyProtection="1">
      <alignment horizontal="center" shrinkToFit="1"/>
      <protection locked="0"/>
    </xf>
    <xf numFmtId="0" fontId="11" fillId="0" borderId="0" xfId="0" applyFont="1" applyFill="1" applyAlignment="1" applyProtection="1">
      <alignment/>
      <protection locked="0"/>
    </xf>
    <xf numFmtId="3" fontId="10" fillId="0" borderId="17" xfId="0" applyNumberFormat="1" applyFont="1" applyFill="1" applyBorder="1" applyAlignment="1" applyProtection="1">
      <alignment horizontal="center" shrinkToFit="1"/>
      <protection locked="0"/>
    </xf>
    <xf numFmtId="3" fontId="10" fillId="0" borderId="23" xfId="0" applyNumberFormat="1" applyFont="1" applyFill="1" applyBorder="1" applyAlignment="1" applyProtection="1">
      <alignment horizontal="left" vertical="center" shrinkToFit="1"/>
      <protection locked="0"/>
    </xf>
    <xf numFmtId="0" fontId="10" fillId="0" borderId="0" xfId="0" applyFont="1" applyFill="1" applyAlignment="1" applyProtection="1">
      <alignment/>
      <protection locked="0"/>
    </xf>
    <xf numFmtId="3" fontId="10" fillId="0" borderId="17" xfId="0" applyNumberFormat="1" applyFont="1" applyFill="1" applyBorder="1" applyAlignment="1" applyProtection="1">
      <alignment horizontal="center" shrinkToFit="1"/>
      <protection hidden="1"/>
    </xf>
    <xf numFmtId="3" fontId="10" fillId="0" borderId="17" xfId="0" applyNumberFormat="1" applyFont="1" applyFill="1" applyBorder="1" applyAlignment="1" applyProtection="1">
      <alignment horizontal="left" vertical="center" shrinkToFit="1"/>
      <protection locked="0"/>
    </xf>
    <xf numFmtId="3" fontId="10" fillId="0" borderId="17" xfId="0" applyNumberFormat="1" applyFont="1" applyFill="1" applyBorder="1" applyAlignment="1" applyProtection="1">
      <alignment horizontal="center"/>
      <protection locked="0"/>
    </xf>
    <xf numFmtId="3" fontId="10" fillId="0" borderId="17" xfId="0" applyNumberFormat="1" applyFont="1" applyFill="1" applyBorder="1" applyAlignment="1" applyProtection="1">
      <alignment/>
      <protection locked="0"/>
    </xf>
    <xf numFmtId="0" fontId="0" fillId="40" borderId="17" xfId="0" applyNumberFormat="1" applyFont="1" applyFill="1" applyBorder="1" applyAlignment="1" applyProtection="1">
      <alignment vertical="center"/>
      <protection/>
    </xf>
    <xf numFmtId="49" fontId="11" fillId="0" borderId="17" xfId="0" applyNumberFormat="1" applyFont="1" applyBorder="1" applyAlignment="1">
      <alignment horizontal="center"/>
    </xf>
    <xf numFmtId="49" fontId="11" fillId="40" borderId="17" xfId="0" applyNumberFormat="1" applyFont="1" applyFill="1" applyBorder="1" applyAlignment="1">
      <alignment horizontal="left"/>
    </xf>
    <xf numFmtId="49" fontId="11" fillId="0" borderId="20" xfId="0" applyNumberFormat="1" applyFont="1" applyBorder="1" applyAlignment="1">
      <alignment horizontal="center"/>
    </xf>
    <xf numFmtId="0" fontId="10" fillId="0" borderId="17" xfId="0" applyNumberFormat="1" applyFont="1" applyBorder="1" applyAlignment="1">
      <alignment horizontal="center"/>
    </xf>
    <xf numFmtId="0" fontId="10" fillId="40" borderId="17" xfId="0" applyNumberFormat="1" applyFont="1" applyFill="1" applyBorder="1" applyAlignment="1">
      <alignment horizontal="left"/>
    </xf>
    <xf numFmtId="0" fontId="10" fillId="0" borderId="17" xfId="0" applyNumberFormat="1" applyFont="1" applyFill="1" applyBorder="1" applyAlignment="1">
      <alignment horizontal="left"/>
    </xf>
    <xf numFmtId="1" fontId="10" fillId="42" borderId="17" xfId="0" applyNumberFormat="1" applyFont="1" applyFill="1" applyBorder="1" applyAlignment="1">
      <alignment horizontal="center" vertical="center" wrapText="1"/>
    </xf>
    <xf numFmtId="49" fontId="0" fillId="0" borderId="0" xfId="0" applyNumberFormat="1" applyFont="1" applyFill="1" applyAlignment="1">
      <alignment/>
    </xf>
    <xf numFmtId="1" fontId="10" fillId="42" borderId="17" xfId="0" applyNumberFormat="1" applyFont="1" applyFill="1" applyBorder="1" applyAlignment="1">
      <alignment horizontal="center"/>
    </xf>
    <xf numFmtId="1" fontId="12" fillId="0" borderId="17" xfId="0" applyNumberFormat="1" applyFont="1" applyFill="1" applyBorder="1" applyAlignment="1">
      <alignment horizontal="center" vertical="center" wrapText="1"/>
    </xf>
    <xf numFmtId="1" fontId="0" fillId="0" borderId="17" xfId="0" applyNumberFormat="1" applyFont="1" applyFill="1" applyBorder="1" applyAlignment="1">
      <alignment/>
    </xf>
    <xf numFmtId="1" fontId="12" fillId="42" borderId="17" xfId="0" applyNumberFormat="1" applyFont="1" applyFill="1" applyBorder="1" applyAlignment="1">
      <alignment horizontal="center" vertical="center" wrapText="1"/>
    </xf>
    <xf numFmtId="1" fontId="8" fillId="42" borderId="17" xfId="0" applyNumberFormat="1" applyFont="1" applyFill="1" applyBorder="1" applyAlignment="1">
      <alignment horizontal="center"/>
    </xf>
    <xf numFmtId="1" fontId="0" fillId="42" borderId="17" xfId="0" applyNumberFormat="1" applyFont="1" applyFill="1" applyBorder="1" applyAlignment="1">
      <alignment horizontal="center"/>
    </xf>
    <xf numFmtId="49" fontId="12" fillId="0" borderId="17" xfId="0" applyNumberFormat="1" applyFont="1" applyBorder="1" applyAlignment="1">
      <alignment horizontal="center"/>
    </xf>
    <xf numFmtId="49" fontId="12" fillId="40" borderId="17" xfId="0" applyNumberFormat="1" applyFont="1" applyFill="1" applyBorder="1" applyAlignment="1">
      <alignment horizontal="left"/>
    </xf>
    <xf numFmtId="1" fontId="0" fillId="0" borderId="17" xfId="0" applyNumberFormat="1" applyFont="1" applyFill="1" applyBorder="1" applyAlignment="1">
      <alignment horizontal="center"/>
    </xf>
    <xf numFmtId="49" fontId="12" fillId="0" borderId="20" xfId="0" applyNumberFormat="1" applyFont="1" applyBorder="1" applyAlignment="1">
      <alignment horizontal="center"/>
    </xf>
    <xf numFmtId="1" fontId="11" fillId="42" borderId="34" xfId="0" applyNumberFormat="1" applyFont="1" applyFill="1" applyBorder="1" applyAlignment="1">
      <alignment horizontal="center" wrapText="1"/>
    </xf>
    <xf numFmtId="49" fontId="17" fillId="0" borderId="0" xfId="0" applyNumberFormat="1" applyFont="1" applyBorder="1" applyAlignment="1">
      <alignment vertical="justify" textRotation="90" wrapText="1"/>
    </xf>
    <xf numFmtId="1" fontId="11" fillId="42" borderId="17" xfId="0" applyNumberFormat="1" applyFont="1" applyFill="1" applyBorder="1" applyAlignment="1">
      <alignment horizontal="center"/>
    </xf>
    <xf numFmtId="1" fontId="10" fillId="40" borderId="17" xfId="0" applyNumberFormat="1" applyFont="1" applyFill="1" applyBorder="1" applyAlignment="1">
      <alignment horizontal="center"/>
    </xf>
    <xf numFmtId="1" fontId="10" fillId="40" borderId="17" xfId="0" applyNumberFormat="1" applyFont="1" applyFill="1" applyBorder="1" applyAlignment="1" applyProtection="1">
      <alignment horizontal="center" vertical="center"/>
      <protection/>
    </xf>
    <xf numFmtId="1" fontId="10" fillId="42" borderId="17" xfId="0" applyNumberFormat="1" applyFont="1" applyFill="1" applyBorder="1" applyAlignment="1" applyProtection="1">
      <alignment horizontal="center" vertical="center"/>
      <protection/>
    </xf>
    <xf numFmtId="1" fontId="10" fillId="0" borderId="17" xfId="0" applyNumberFormat="1" applyFont="1" applyBorder="1" applyAlignment="1">
      <alignment horizontal="center"/>
    </xf>
    <xf numFmtId="1" fontId="11" fillId="40" borderId="22" xfId="0" applyNumberFormat="1" applyFont="1" applyFill="1" applyBorder="1" applyAlignment="1" applyProtection="1">
      <alignment horizontal="center"/>
      <protection/>
    </xf>
    <xf numFmtId="1" fontId="10" fillId="40" borderId="17" xfId="0" applyNumberFormat="1" applyFont="1" applyFill="1" applyBorder="1" applyAlignment="1" applyProtection="1">
      <alignment horizontal="center"/>
      <protection/>
    </xf>
    <xf numFmtId="0" fontId="11" fillId="0" borderId="0" xfId="0" applyFont="1" applyBorder="1" applyAlignment="1">
      <alignment vertical="justify" textRotation="90" wrapText="1"/>
    </xf>
    <xf numFmtId="0" fontId="0" fillId="0" borderId="0" xfId="0" applyFont="1" applyBorder="1" applyAlignment="1">
      <alignment/>
    </xf>
    <xf numFmtId="0" fontId="11" fillId="0" borderId="17" xfId="0" applyFont="1" applyBorder="1" applyAlignment="1">
      <alignment horizontal="center"/>
    </xf>
    <xf numFmtId="0" fontId="11" fillId="40" borderId="17" xfId="0" applyFont="1" applyFill="1" applyBorder="1" applyAlignment="1">
      <alignment horizontal="left"/>
    </xf>
    <xf numFmtId="0" fontId="11" fillId="0" borderId="20" xfId="0" applyFont="1" applyBorder="1" applyAlignment="1">
      <alignment horizontal="center"/>
    </xf>
    <xf numFmtId="0" fontId="10" fillId="0" borderId="0" xfId="0" applyFont="1" applyBorder="1" applyAlignment="1">
      <alignment/>
    </xf>
    <xf numFmtId="0" fontId="10" fillId="0" borderId="0" xfId="0" applyFont="1" applyAlignment="1">
      <alignment/>
    </xf>
    <xf numFmtId="49" fontId="11" fillId="42" borderId="20" xfId="139" applyNumberFormat="1" applyFont="1" applyFill="1" applyBorder="1" applyAlignment="1">
      <alignment horizontal="right"/>
      <protection/>
    </xf>
    <xf numFmtId="0" fontId="11" fillId="42" borderId="20" xfId="139" applyNumberFormat="1" applyFont="1" applyFill="1" applyBorder="1" applyAlignment="1">
      <alignment horizontal="right"/>
      <protection/>
    </xf>
    <xf numFmtId="49" fontId="11" fillId="0" borderId="17" xfId="139" applyNumberFormat="1" applyFont="1" applyBorder="1" applyAlignment="1">
      <alignment horizontal="center"/>
      <protection/>
    </xf>
    <xf numFmtId="49" fontId="11" fillId="40" borderId="17" xfId="139" applyNumberFormat="1" applyFont="1" applyFill="1" applyBorder="1" applyAlignment="1">
      <alignment horizontal="left"/>
      <protection/>
    </xf>
    <xf numFmtId="0" fontId="11" fillId="42" borderId="17" xfId="139" applyNumberFormat="1" applyFont="1" applyFill="1" applyBorder="1" applyAlignment="1">
      <alignment horizontal="right"/>
      <protection/>
    </xf>
    <xf numFmtId="0" fontId="10" fillId="0" borderId="17" xfId="139" applyNumberFormat="1" applyFont="1" applyBorder="1" applyAlignment="1">
      <alignment horizontal="right"/>
      <protection/>
    </xf>
    <xf numFmtId="49" fontId="10" fillId="0" borderId="17" xfId="139" applyNumberFormat="1" applyFont="1" applyBorder="1" applyAlignment="1">
      <alignment horizontal="right"/>
      <protection/>
    </xf>
    <xf numFmtId="49" fontId="11" fillId="0" borderId="20" xfId="139" applyNumberFormat="1" applyFont="1" applyBorder="1" applyAlignment="1">
      <alignment horizontal="center"/>
      <protection/>
    </xf>
    <xf numFmtId="0" fontId="10" fillId="0" borderId="17" xfId="139" applyNumberFormat="1" applyFont="1" applyBorder="1" applyAlignment="1">
      <alignment horizontal="center"/>
      <protection/>
    </xf>
    <xf numFmtId="49" fontId="10" fillId="40" borderId="17" xfId="139" applyNumberFormat="1" applyFont="1" applyFill="1" applyBorder="1" applyAlignment="1">
      <alignment horizontal="left"/>
      <protection/>
    </xf>
    <xf numFmtId="0" fontId="10" fillId="42" borderId="20" xfId="139" applyFont="1" applyFill="1" applyBorder="1" applyAlignment="1">
      <alignment horizontal="right"/>
      <protection/>
    </xf>
    <xf numFmtId="0" fontId="10" fillId="42" borderId="17" xfId="139" applyFont="1" applyFill="1" applyBorder="1" applyAlignment="1">
      <alignment horizontal="right"/>
      <protection/>
    </xf>
    <xf numFmtId="0" fontId="11" fillId="0" borderId="17" xfId="139" applyFont="1" applyBorder="1" applyAlignment="1">
      <alignment horizontal="center"/>
      <protection/>
    </xf>
    <xf numFmtId="0" fontId="11" fillId="40" borderId="17" xfId="139" applyFont="1" applyFill="1" applyBorder="1" applyAlignment="1">
      <alignment horizontal="left"/>
      <protection/>
    </xf>
    <xf numFmtId="0" fontId="10" fillId="0" borderId="17" xfId="139" applyFont="1" applyBorder="1">
      <alignment/>
      <protection/>
    </xf>
    <xf numFmtId="0" fontId="10" fillId="0" borderId="23" xfId="139" applyFont="1" applyBorder="1">
      <alignment/>
      <protection/>
    </xf>
    <xf numFmtId="0" fontId="32" fillId="0" borderId="17" xfId="139" applyBorder="1">
      <alignment/>
      <protection/>
    </xf>
    <xf numFmtId="0" fontId="11" fillId="0" borderId="20" xfId="139" applyFont="1" applyBorder="1" applyAlignment="1">
      <alignment horizontal="center"/>
      <protection/>
    </xf>
    <xf numFmtId="0" fontId="10" fillId="42" borderId="17" xfId="139" applyFont="1" applyFill="1" applyBorder="1">
      <alignment/>
      <protection/>
    </xf>
    <xf numFmtId="0" fontId="10" fillId="0" borderId="17" xfId="139" applyFont="1" applyBorder="1" applyAlignment="1">
      <alignment horizontal="center"/>
      <protection/>
    </xf>
    <xf numFmtId="0" fontId="10" fillId="40" borderId="17" xfId="139" applyFont="1" applyFill="1" applyBorder="1" applyAlignment="1">
      <alignment horizontal="left"/>
      <protection/>
    </xf>
    <xf numFmtId="49" fontId="0" fillId="0" borderId="0" xfId="0" applyNumberFormat="1" applyAlignment="1">
      <alignment/>
    </xf>
    <xf numFmtId="1" fontId="10" fillId="0" borderId="17" xfId="0" applyNumberFormat="1" applyFont="1" applyFill="1" applyBorder="1" applyAlignment="1">
      <alignment horizontal="center"/>
    </xf>
    <xf numFmtId="1" fontId="10" fillId="42" borderId="17" xfId="0" applyNumberFormat="1" applyFont="1" applyFill="1" applyBorder="1" applyAlignment="1">
      <alignment/>
    </xf>
    <xf numFmtId="49" fontId="119" fillId="0" borderId="0" xfId="0" applyNumberFormat="1" applyFont="1" applyAlignment="1">
      <alignment/>
    </xf>
    <xf numFmtId="0" fontId="10" fillId="0" borderId="17" xfId="0" applyFont="1" applyBorder="1" applyAlignment="1">
      <alignment horizontal="center"/>
    </xf>
    <xf numFmtId="1" fontId="10" fillId="0" borderId="17" xfId="0" applyNumberFormat="1" applyFont="1" applyBorder="1" applyAlignment="1">
      <alignment/>
    </xf>
    <xf numFmtId="1" fontId="32" fillId="0" borderId="17" xfId="0" applyNumberFormat="1" applyFont="1" applyBorder="1" applyAlignment="1">
      <alignment/>
    </xf>
    <xf numFmtId="0" fontId="10" fillId="0" borderId="20" xfId="0" applyFont="1" applyBorder="1" applyAlignment="1">
      <alignment horizontal="center"/>
    </xf>
    <xf numFmtId="49" fontId="119" fillId="41" borderId="0" xfId="0" applyNumberFormat="1" applyFont="1" applyFill="1" applyAlignment="1">
      <alignment/>
    </xf>
    <xf numFmtId="3" fontId="11" fillId="40" borderId="17" xfId="0" applyNumberFormat="1" applyFont="1" applyFill="1" applyBorder="1" applyAlignment="1">
      <alignment shrinkToFit="1"/>
    </xf>
    <xf numFmtId="3" fontId="0" fillId="0" borderId="17" xfId="0" applyNumberFormat="1" applyFont="1" applyBorder="1" applyAlignment="1">
      <alignment shrinkToFit="1"/>
    </xf>
    <xf numFmtId="0" fontId="10" fillId="40" borderId="17" xfId="0" applyFont="1" applyFill="1" applyBorder="1" applyAlignment="1">
      <alignment horizontal="left"/>
    </xf>
    <xf numFmtId="3" fontId="10" fillId="40" borderId="17" xfId="0" applyNumberFormat="1" applyFont="1" applyFill="1" applyBorder="1" applyAlignment="1">
      <alignment shrinkToFit="1"/>
    </xf>
    <xf numFmtId="1" fontId="8" fillId="0" borderId="17" xfId="0" applyNumberFormat="1" applyFont="1" applyFill="1" applyBorder="1" applyAlignment="1">
      <alignment horizontal="center" vertical="center" wrapText="1"/>
    </xf>
    <xf numFmtId="3" fontId="0" fillId="42" borderId="24" xfId="0" applyNumberFormat="1" applyFont="1" applyFill="1" applyBorder="1" applyAlignment="1">
      <alignment shrinkToFit="1"/>
    </xf>
    <xf numFmtId="0" fontId="10" fillId="42" borderId="0" xfId="0" applyFont="1" applyFill="1" applyAlignment="1" applyProtection="1">
      <alignment/>
      <protection locked="0"/>
    </xf>
    <xf numFmtId="0" fontId="37" fillId="0" borderId="0" xfId="0" applyNumberFormat="1" applyFont="1" applyFill="1" applyBorder="1" applyAlignment="1">
      <alignment horizontal="center" wrapText="1"/>
    </xf>
    <xf numFmtId="0" fontId="37" fillId="0" borderId="0" xfId="137" applyNumberFormat="1" applyFont="1" applyFill="1" applyBorder="1" applyAlignment="1">
      <alignment horizontal="center" wrapText="1"/>
      <protection/>
    </xf>
    <xf numFmtId="0" fontId="37" fillId="0" borderId="0" xfId="140" applyNumberFormat="1" applyFont="1" applyFill="1" applyBorder="1" applyAlignment="1">
      <alignment horizontal="center" wrapText="1"/>
      <protection/>
    </xf>
    <xf numFmtId="0" fontId="37" fillId="0" borderId="0" xfId="140" applyFont="1" applyFill="1" applyBorder="1" applyAlignment="1">
      <alignment horizontal="center" wrapText="1"/>
      <protection/>
    </xf>
    <xf numFmtId="49" fontId="37" fillId="0" borderId="0" xfId="140" applyNumberFormat="1" applyFont="1" applyFill="1" applyBorder="1" applyAlignment="1">
      <alignment horizontal="center" wrapText="1"/>
      <protection/>
    </xf>
    <xf numFmtId="1" fontId="0" fillId="0" borderId="17" xfId="0" applyNumberFormat="1" applyFont="1" applyFill="1" applyBorder="1" applyAlignment="1">
      <alignment/>
    </xf>
    <xf numFmtId="1" fontId="8" fillId="0" borderId="17" xfId="0" applyNumberFormat="1" applyFont="1" applyFill="1" applyBorder="1" applyAlignment="1">
      <alignment horizontal="center"/>
    </xf>
    <xf numFmtId="1" fontId="11" fillId="42" borderId="17" xfId="0" applyNumberFormat="1" applyFont="1" applyFill="1" applyBorder="1" applyAlignment="1">
      <alignment horizontal="center" vertical="center" wrapText="1"/>
    </xf>
    <xf numFmtId="49" fontId="37" fillId="0" borderId="0" xfId="0" applyNumberFormat="1" applyFont="1" applyBorder="1" applyAlignment="1">
      <alignment horizontal="left" wrapText="1"/>
    </xf>
    <xf numFmtId="0" fontId="37" fillId="0" borderId="0" xfId="0" applyFont="1" applyFill="1" applyBorder="1" applyAlignment="1">
      <alignment/>
    </xf>
    <xf numFmtId="0" fontId="37" fillId="0" borderId="0" xfId="0" applyFont="1" applyFill="1" applyBorder="1" applyAlignment="1">
      <alignment wrapText="1"/>
    </xf>
    <xf numFmtId="49" fontId="11" fillId="0" borderId="0" xfId="137" applyNumberFormat="1" applyFont="1" applyFill="1" applyBorder="1" applyAlignment="1">
      <alignment horizontal="center"/>
      <protection/>
    </xf>
    <xf numFmtId="49" fontId="11" fillId="0" borderId="0" xfId="137" applyNumberFormat="1" applyFont="1" applyFill="1" applyBorder="1" applyAlignment="1">
      <alignment horizontal="left"/>
      <protection/>
    </xf>
    <xf numFmtId="3" fontId="10" fillId="0" borderId="0" xfId="137" applyNumberFormat="1" applyFont="1" applyFill="1" applyBorder="1" applyAlignment="1">
      <alignment horizontal="center" vertical="center" wrapText="1"/>
      <protection/>
    </xf>
    <xf numFmtId="3" fontId="23" fillId="0" borderId="0" xfId="137" applyNumberFormat="1" applyFont="1" applyFill="1" applyBorder="1" applyAlignment="1">
      <alignment horizontal="center" vertical="center" wrapText="1"/>
      <protection/>
    </xf>
    <xf numFmtId="3" fontId="11" fillId="43" borderId="17" xfId="0" applyNumberFormat="1" applyFont="1" applyFill="1" applyBorder="1" applyAlignment="1">
      <alignment shrinkToFit="1"/>
    </xf>
    <xf numFmtId="0" fontId="0" fillId="42" borderId="17" xfId="0" applyFont="1" applyFill="1" applyBorder="1" applyAlignment="1">
      <alignment/>
    </xf>
    <xf numFmtId="0" fontId="0" fillId="42" borderId="36" xfId="0" applyFont="1" applyFill="1" applyBorder="1" applyAlignment="1">
      <alignment/>
    </xf>
    <xf numFmtId="3" fontId="29" fillId="42" borderId="17" xfId="0" applyNumberFormat="1" applyFont="1" applyFill="1" applyBorder="1" applyAlignment="1">
      <alignment horizontal="right" vertical="center"/>
    </xf>
    <xf numFmtId="41" fontId="29" fillId="0" borderId="17" xfId="96" applyNumberFormat="1" applyFont="1" applyBorder="1" applyAlignment="1">
      <alignment horizontal="right" vertical="center"/>
    </xf>
    <xf numFmtId="41" fontId="29" fillId="42" borderId="17" xfId="0" applyNumberFormat="1" applyFont="1" applyFill="1" applyBorder="1" applyAlignment="1">
      <alignment horizontal="right" vertical="center"/>
    </xf>
    <xf numFmtId="3" fontId="29" fillId="0" borderId="17" xfId="96" applyNumberFormat="1" applyFont="1" applyBorder="1" applyAlignment="1">
      <alignment horizontal="right" vertical="center"/>
    </xf>
    <xf numFmtId="0" fontId="29" fillId="0" borderId="17" xfId="96" applyNumberFormat="1" applyFont="1" applyBorder="1" applyAlignment="1">
      <alignment horizontal="right" vertical="center"/>
    </xf>
    <xf numFmtId="3" fontId="29" fillId="0" borderId="17" xfId="0" applyNumberFormat="1" applyFont="1" applyBorder="1" applyAlignment="1">
      <alignment horizontal="right"/>
    </xf>
    <xf numFmtId="41" fontId="0" fillId="44" borderId="17" xfId="0" applyNumberFormat="1" applyFill="1" applyBorder="1" applyAlignment="1" applyProtection="1">
      <alignment horizontal="right" vertical="center" shrinkToFit="1"/>
      <protection/>
    </xf>
    <xf numFmtId="41" fontId="7" fillId="44" borderId="17" xfId="0" applyNumberFormat="1" applyFont="1" applyFill="1" applyBorder="1" applyAlignment="1" applyProtection="1">
      <alignment horizontal="right" vertical="center" shrinkToFit="1"/>
      <protection/>
    </xf>
    <xf numFmtId="41" fontId="0" fillId="44" borderId="17" xfId="0" applyNumberFormat="1" applyFont="1" applyFill="1" applyBorder="1" applyAlignment="1">
      <alignment horizontal="right" shrinkToFit="1"/>
    </xf>
    <xf numFmtId="41" fontId="10" fillId="44" borderId="17" xfId="96" applyNumberFormat="1" applyFont="1" applyFill="1" applyBorder="1" applyAlignment="1" applyProtection="1">
      <alignment horizontal="right" shrinkToFit="1"/>
      <protection hidden="1"/>
    </xf>
    <xf numFmtId="41" fontId="11" fillId="44" borderId="17" xfId="96" applyNumberFormat="1" applyFont="1" applyFill="1" applyBorder="1" applyAlignment="1" applyProtection="1">
      <alignment horizontal="right" shrinkToFit="1"/>
      <protection hidden="1"/>
    </xf>
    <xf numFmtId="41" fontId="10" fillId="44" borderId="17" xfId="96" applyNumberFormat="1" applyFont="1" applyFill="1" applyBorder="1" applyAlignment="1" applyProtection="1">
      <alignment horizontal="right" shrinkToFit="1"/>
      <protection locked="0"/>
    </xf>
    <xf numFmtId="1" fontId="0" fillId="0" borderId="0" xfId="0" applyNumberFormat="1" applyFont="1" applyAlignment="1">
      <alignment/>
    </xf>
    <xf numFmtId="1" fontId="1" fillId="0" borderId="0" xfId="137" applyNumberFormat="1" applyFont="1" applyFill="1">
      <alignment/>
      <protection/>
    </xf>
    <xf numFmtId="41" fontId="0" fillId="44" borderId="17" xfId="0" applyNumberFormat="1" applyFill="1" applyBorder="1" applyAlignment="1" applyProtection="1">
      <alignment horizontal="right" vertical="center"/>
      <protection/>
    </xf>
    <xf numFmtId="0" fontId="25" fillId="42" borderId="17" xfId="0" applyFont="1" applyFill="1" applyBorder="1" applyAlignment="1">
      <alignment/>
    </xf>
    <xf numFmtId="3" fontId="11" fillId="43" borderId="17" xfId="0" applyNumberFormat="1" applyFont="1" applyFill="1" applyBorder="1" applyAlignment="1" applyProtection="1">
      <alignment horizontal="center" shrinkToFit="1"/>
      <protection locked="0"/>
    </xf>
    <xf numFmtId="3" fontId="11" fillId="43" borderId="23" xfId="0" applyNumberFormat="1" applyFont="1" applyFill="1" applyBorder="1" applyAlignment="1" applyProtection="1">
      <alignment horizontal="left" vertical="center" shrinkToFit="1"/>
      <protection locked="0"/>
    </xf>
    <xf numFmtId="41" fontId="0" fillId="43" borderId="17" xfId="0" applyNumberFormat="1" applyFill="1" applyBorder="1" applyAlignment="1" applyProtection="1">
      <alignment horizontal="right" vertical="center" shrinkToFit="1"/>
      <protection/>
    </xf>
    <xf numFmtId="41" fontId="31" fillId="43" borderId="17" xfId="0" applyNumberFormat="1" applyFont="1" applyFill="1" applyBorder="1" applyAlignment="1" applyProtection="1">
      <alignment horizontal="right" vertical="center" shrinkToFit="1"/>
      <protection/>
    </xf>
    <xf numFmtId="9" fontId="0" fillId="43" borderId="17" xfId="147" applyFont="1" applyFill="1" applyBorder="1" applyAlignment="1">
      <alignment/>
    </xf>
    <xf numFmtId="49" fontId="11" fillId="43" borderId="17" xfId="0" applyNumberFormat="1" applyFont="1" applyFill="1" applyBorder="1" applyAlignment="1" applyProtection="1">
      <alignment horizontal="center" vertical="center"/>
      <protection/>
    </xf>
    <xf numFmtId="49" fontId="11" fillId="43" borderId="17" xfId="0" applyNumberFormat="1" applyFont="1" applyFill="1" applyBorder="1" applyAlignment="1" applyProtection="1">
      <alignment vertical="center"/>
      <protection/>
    </xf>
    <xf numFmtId="41" fontId="7" fillId="43" borderId="17" xfId="0" applyNumberFormat="1" applyFont="1" applyFill="1" applyBorder="1" applyAlignment="1" applyProtection="1">
      <alignment horizontal="right" vertical="center" shrinkToFit="1"/>
      <protection/>
    </xf>
    <xf numFmtId="41" fontId="10" fillId="43" borderId="17" xfId="96" applyNumberFormat="1" applyFont="1" applyFill="1" applyBorder="1" applyAlignment="1" applyProtection="1">
      <alignment horizontal="right" shrinkToFit="1"/>
      <protection hidden="1"/>
    </xf>
    <xf numFmtId="41" fontId="11" fillId="43" borderId="17" xfId="96" applyNumberFormat="1" applyFont="1" applyFill="1" applyBorder="1" applyAlignment="1" applyProtection="1">
      <alignment horizontal="right" shrinkToFit="1"/>
      <protection hidden="1"/>
    </xf>
    <xf numFmtId="41" fontId="31" fillId="43" borderId="17" xfId="0" applyNumberFormat="1" applyFont="1" applyFill="1" applyBorder="1" applyAlignment="1" applyProtection="1">
      <alignment horizontal="center" vertical="center" shrinkToFit="1"/>
      <protection/>
    </xf>
    <xf numFmtId="41" fontId="7" fillId="43" borderId="17" xfId="0" applyNumberFormat="1" applyFont="1" applyFill="1" applyBorder="1" applyAlignment="1">
      <alignment horizontal="right" shrinkToFit="1"/>
    </xf>
    <xf numFmtId="1" fontId="0" fillId="0" borderId="0" xfId="137" applyNumberFormat="1" applyFont="1" applyFill="1">
      <alignment/>
      <protection/>
    </xf>
    <xf numFmtId="1" fontId="0" fillId="0" borderId="0" xfId="137" applyNumberFormat="1" applyFont="1" applyFill="1" applyAlignment="1">
      <alignment vertical="center"/>
      <protection/>
    </xf>
    <xf numFmtId="49" fontId="0" fillId="0" borderId="0" xfId="0" applyNumberFormat="1" applyFont="1" applyFill="1" applyBorder="1" applyAlignment="1">
      <alignment horizontal="center" wrapText="1"/>
    </xf>
    <xf numFmtId="49" fontId="12" fillId="0" borderId="23"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18" xfId="0" applyNumberFormat="1" applyFont="1" applyFill="1" applyBorder="1" applyAlignment="1">
      <alignment horizontal="center" vertical="center" wrapText="1"/>
    </xf>
    <xf numFmtId="0" fontId="8" fillId="0" borderId="36"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2" fillId="0" borderId="23" xfId="0" applyNumberFormat="1" applyFont="1" applyFill="1" applyBorder="1" applyAlignment="1">
      <alignment horizontal="center"/>
    </xf>
    <xf numFmtId="49" fontId="12" fillId="0" borderId="22"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6"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2"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distributed" wrapText="1"/>
    </xf>
    <xf numFmtId="0" fontId="8" fillId="0" borderId="22" xfId="0" applyFont="1" applyFill="1" applyBorder="1" applyAlignment="1">
      <alignment horizontal="center" vertical="distributed"/>
    </xf>
    <xf numFmtId="49" fontId="12" fillId="0" borderId="39" xfId="0" applyNumberFormat="1" applyFont="1" applyFill="1" applyBorder="1" applyAlignment="1">
      <alignment horizontal="center" vertical="center" wrapText="1"/>
    </xf>
    <xf numFmtId="0" fontId="30" fillId="0" borderId="0" xfId="136" applyFont="1" applyAlignment="1">
      <alignment horizontal="center"/>
      <protection/>
    </xf>
    <xf numFmtId="49" fontId="30" fillId="40"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3" xfId="136" applyNumberFormat="1" applyFont="1" applyFill="1" applyBorder="1" applyAlignment="1">
      <alignment horizontal="center" vertical="center" wrapText="1"/>
      <protection/>
    </xf>
    <xf numFmtId="49" fontId="12" fillId="0" borderId="22" xfId="136" applyNumberFormat="1" applyFont="1" applyFill="1" applyBorder="1" applyAlignment="1">
      <alignment horizontal="center" vertical="center" wrapText="1"/>
      <protection/>
    </xf>
    <xf numFmtId="49" fontId="33" fillId="0" borderId="22" xfId="136" applyNumberFormat="1" applyFont="1" applyFill="1" applyBorder="1" applyAlignment="1">
      <alignment horizontal="center" vertical="center" wrapText="1"/>
      <protection/>
    </xf>
    <xf numFmtId="0" fontId="12" fillId="0" borderId="32" xfId="136" applyNumberFormat="1" applyFont="1" applyBorder="1" applyAlignment="1">
      <alignment horizontal="center" vertical="center" wrapText="1"/>
      <protection/>
    </xf>
    <xf numFmtId="0" fontId="12" fillId="0" borderId="33" xfId="136" applyNumberFormat="1" applyFont="1" applyBorder="1" applyAlignment="1">
      <alignment horizontal="center" vertical="center" wrapText="1"/>
      <protection/>
    </xf>
    <xf numFmtId="0" fontId="12" fillId="0" borderId="21" xfId="136" applyNumberFormat="1" applyFont="1" applyBorder="1" applyAlignment="1">
      <alignment horizontal="center" vertical="center" wrapText="1"/>
      <protection/>
    </xf>
    <xf numFmtId="0" fontId="12" fillId="0" borderId="38" xfId="136" applyNumberFormat="1" applyFont="1" applyBorder="1" applyAlignment="1">
      <alignment horizontal="center" vertical="center" wrapText="1"/>
      <protection/>
    </xf>
    <xf numFmtId="49" fontId="12" fillId="37" borderId="23" xfId="136" applyNumberFormat="1" applyFont="1" applyFill="1" applyBorder="1" applyAlignment="1">
      <alignment horizontal="center" vertical="center"/>
      <protection/>
    </xf>
    <xf numFmtId="49" fontId="12" fillId="37" borderId="22" xfId="136" applyNumberFormat="1" applyFont="1" applyFill="1" applyBorder="1" applyAlignment="1">
      <alignment horizontal="center" vertical="center"/>
      <protection/>
    </xf>
    <xf numFmtId="0" fontId="62" fillId="3" borderId="23" xfId="136" applyNumberFormat="1" applyFont="1" applyFill="1" applyBorder="1" applyAlignment="1">
      <alignment horizontal="center" vertical="center" wrapText="1"/>
      <protection/>
    </xf>
    <xf numFmtId="0" fontId="62" fillId="3" borderId="22"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3" xfId="136" applyNumberFormat="1" applyFont="1" applyBorder="1" applyAlignment="1">
      <alignment horizontal="center" vertical="center" wrapText="1"/>
      <protection/>
    </xf>
    <xf numFmtId="49" fontId="12" fillId="0" borderId="39" xfId="136" applyNumberFormat="1" applyFont="1" applyBorder="1" applyAlignment="1">
      <alignment horizontal="center" vertical="center" wrapText="1"/>
      <protection/>
    </xf>
    <xf numFmtId="49" fontId="12" fillId="0" borderId="22" xfId="136" applyNumberFormat="1" applyFont="1" applyBorder="1" applyAlignment="1">
      <alignment horizontal="center" vertical="center" wrapText="1"/>
      <protection/>
    </xf>
    <xf numFmtId="49" fontId="23" fillId="0" borderId="19" xfId="136" applyNumberFormat="1" applyFont="1" applyFill="1" applyBorder="1" applyAlignment="1">
      <alignment horizontal="center" vertical="center"/>
      <protection/>
    </xf>
    <xf numFmtId="49" fontId="12" fillId="0" borderId="17"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0"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17"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3" xfId="136" applyNumberFormat="1" applyFont="1" applyFill="1" applyBorder="1" applyAlignment="1">
      <alignment horizontal="center" vertical="center" wrapText="1"/>
      <protection/>
    </xf>
    <xf numFmtId="0" fontId="61" fillId="3" borderId="22" xfId="136" applyNumberFormat="1" applyFont="1" applyFill="1" applyBorder="1" applyAlignment="1">
      <alignment horizontal="center" vertical="center" wrapText="1"/>
      <protection/>
    </xf>
    <xf numFmtId="49" fontId="0" fillId="3" borderId="32" xfId="136" applyNumberFormat="1" applyFont="1" applyFill="1" applyBorder="1" applyAlignment="1">
      <alignment horizontal="center"/>
      <protection/>
    </xf>
    <xf numFmtId="49" fontId="0" fillId="3" borderId="16" xfId="136" applyNumberFormat="1" applyFont="1" applyFill="1" applyBorder="1" applyAlignment="1">
      <alignment horizontal="center"/>
      <protection/>
    </xf>
    <xf numFmtId="49" fontId="0" fillId="3" borderId="33" xfId="136" applyNumberFormat="1" applyFont="1" applyFill="1" applyBorder="1" applyAlignment="1">
      <alignment horizontal="center"/>
      <protection/>
    </xf>
    <xf numFmtId="3" fontId="40" fillId="40" borderId="36" xfId="136" applyNumberFormat="1" applyFont="1" applyFill="1" applyBorder="1" applyAlignment="1" applyProtection="1">
      <alignment horizontal="center" vertical="center" wrapText="1"/>
      <protection/>
    </xf>
    <xf numFmtId="3" fontId="40" fillId="40" borderId="20" xfId="136" applyNumberFormat="1" applyFont="1" applyFill="1" applyBorder="1" applyAlignment="1" applyProtection="1">
      <alignment horizontal="center" vertical="center" wrapText="1"/>
      <protection/>
    </xf>
    <xf numFmtId="49" fontId="12" fillId="0" borderId="17" xfId="136" applyNumberFormat="1" applyFont="1" applyFill="1" applyBorder="1" applyAlignment="1" applyProtection="1">
      <alignment horizontal="center" vertical="center" wrapText="1"/>
      <protection/>
    </xf>
    <xf numFmtId="3" fontId="12" fillId="40" borderId="18" xfId="136" applyNumberFormat="1" applyFont="1" applyFill="1" applyBorder="1" applyAlignment="1" applyProtection="1">
      <alignment horizontal="center" vertical="center" wrapText="1"/>
      <protection/>
    </xf>
    <xf numFmtId="3" fontId="12" fillId="40" borderId="20" xfId="136" applyNumberFormat="1" applyFont="1" applyFill="1" applyBorder="1" applyAlignment="1" applyProtection="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0"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17" xfId="136" applyNumberFormat="1" applyFont="1" applyFill="1" applyBorder="1" applyAlignment="1">
      <alignment horizontal="center" vertical="center" wrapText="1"/>
      <protection/>
    </xf>
    <xf numFmtId="49" fontId="11" fillId="0" borderId="19" xfId="136" applyNumberFormat="1" applyFont="1" applyFill="1" applyBorder="1" applyAlignment="1">
      <alignment horizontal="center" vertical="center" wrapText="1"/>
      <protection/>
    </xf>
    <xf numFmtId="49" fontId="11" fillId="0" borderId="39"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7" fillId="0" borderId="17" xfId="136" applyNumberFormat="1" applyFont="1" applyFill="1" applyBorder="1" applyAlignment="1">
      <alignment horizontal="center"/>
      <protection/>
    </xf>
    <xf numFmtId="49" fontId="73" fillId="3" borderId="23" xfId="136" applyNumberFormat="1" applyFont="1" applyFill="1" applyBorder="1" applyAlignment="1">
      <alignment horizontal="center" vertical="center" wrapText="1"/>
      <protection/>
    </xf>
    <xf numFmtId="49" fontId="73" fillId="3" borderId="22" xfId="136" applyNumberFormat="1" applyFont="1" applyFill="1" applyBorder="1" applyAlignment="1">
      <alignment horizontal="center" vertical="center" wrapText="1"/>
      <protection/>
    </xf>
    <xf numFmtId="49" fontId="74" fillId="3" borderId="23" xfId="136" applyNumberFormat="1" applyFont="1" applyFill="1" applyBorder="1" applyAlignment="1">
      <alignment horizontal="center" vertical="center" wrapText="1"/>
      <protection/>
    </xf>
    <xf numFmtId="49" fontId="74" fillId="3" borderId="22" xfId="136" applyNumberFormat="1" applyFont="1" applyFill="1" applyBorder="1" applyAlignment="1">
      <alignment horizontal="center" vertical="center" wrapText="1"/>
      <protection/>
    </xf>
    <xf numFmtId="49" fontId="12" fillId="37" borderId="23" xfId="136" applyNumberFormat="1" applyFont="1" applyFill="1" applyBorder="1" applyAlignment="1">
      <alignment horizontal="center"/>
      <protection/>
    </xf>
    <xf numFmtId="49" fontId="12" fillId="37" borderId="22" xfId="136" applyNumberFormat="1" applyFont="1" applyFill="1" applyBorder="1" applyAlignment="1">
      <alignment horizontal="center"/>
      <protection/>
    </xf>
    <xf numFmtId="49" fontId="26" fillId="0" borderId="23" xfId="136" applyNumberFormat="1" applyFont="1" applyFill="1" applyBorder="1" applyAlignment="1">
      <alignment horizontal="center" vertical="center" wrapText="1"/>
      <protection/>
    </xf>
    <xf numFmtId="49" fontId="26" fillId="0" borderId="22" xfId="136" applyNumberFormat="1" applyFont="1" applyFill="1" applyBorder="1" applyAlignment="1">
      <alignment horizontal="center" vertical="center" wrapText="1"/>
      <protection/>
    </xf>
    <xf numFmtId="0" fontId="11" fillId="0" borderId="32" xfId="136" applyNumberFormat="1" applyFont="1" applyFill="1" applyBorder="1" applyAlignment="1">
      <alignment horizontal="center" vertical="center" wrapText="1"/>
      <protection/>
    </xf>
    <xf numFmtId="0" fontId="11" fillId="0" borderId="33" xfId="136" applyNumberFormat="1" applyFont="1" applyFill="1" applyBorder="1" applyAlignment="1">
      <alignment horizontal="center" vertical="center" wrapText="1"/>
      <protection/>
    </xf>
    <xf numFmtId="0" fontId="11" fillId="0" borderId="21" xfId="136" applyNumberFormat="1" applyFont="1" applyFill="1" applyBorder="1" applyAlignment="1">
      <alignment horizontal="center" vertical="center" wrapText="1"/>
      <protection/>
    </xf>
    <xf numFmtId="0" fontId="11" fillId="0" borderId="38"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34"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11" fillId="0" borderId="36" xfId="136" applyNumberFormat="1" applyFont="1" applyFill="1" applyBorder="1" applyAlignment="1">
      <alignment horizontal="center" vertical="center" wrapText="1"/>
      <protection/>
    </xf>
    <xf numFmtId="49" fontId="11" fillId="0" borderId="20"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37" borderId="23" xfId="136" applyNumberFormat="1" applyFont="1" applyFill="1" applyBorder="1" applyAlignment="1">
      <alignment horizontal="center" vertical="center" wrapText="1"/>
      <protection/>
    </xf>
    <xf numFmtId="49" fontId="12" fillId="37" borderId="22" xfId="136" applyNumberFormat="1" applyFont="1" applyFill="1" applyBorder="1" applyAlignment="1">
      <alignment horizontal="center" vertical="center" wrapText="1"/>
      <protection/>
    </xf>
    <xf numFmtId="49" fontId="21" fillId="0" borderId="23" xfId="136" applyNumberFormat="1" applyFont="1" applyBorder="1" applyAlignment="1">
      <alignment horizontal="center" wrapText="1"/>
      <protection/>
    </xf>
    <xf numFmtId="49" fontId="21" fillId="0" borderId="22"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9"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12" fillId="0" borderId="32" xfId="136" applyNumberFormat="1" applyFont="1" applyFill="1" applyBorder="1" applyAlignment="1">
      <alignment horizontal="center" vertical="center" wrapText="1"/>
      <protection/>
    </xf>
    <xf numFmtId="49" fontId="12" fillId="0" borderId="33" xfId="136" applyNumberFormat="1" applyFont="1" applyFill="1" applyBorder="1" applyAlignment="1">
      <alignment horizontal="center" vertical="center" wrapText="1"/>
      <protection/>
    </xf>
    <xf numFmtId="49" fontId="12" fillId="0" borderId="21" xfId="136" applyNumberFormat="1" applyFont="1" applyFill="1" applyBorder="1" applyAlignment="1">
      <alignment horizontal="center" vertical="center" wrapText="1"/>
      <protection/>
    </xf>
    <xf numFmtId="49" fontId="12" fillId="0" borderId="38"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34" xfId="136" applyNumberFormat="1" applyFont="1" applyFill="1" applyBorder="1" applyAlignment="1">
      <alignment horizontal="center" vertical="center" wrapText="1"/>
      <protection/>
    </xf>
    <xf numFmtId="49" fontId="0" fillId="0" borderId="0" xfId="136" applyNumberFormat="1" applyFont="1" applyAlignment="1">
      <alignment/>
      <protection/>
    </xf>
    <xf numFmtId="49" fontId="7" fillId="0" borderId="17"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23" xfId="136" applyNumberFormat="1" applyFont="1" applyFill="1" applyBorder="1" applyAlignment="1">
      <alignment horizontal="center" wrapText="1"/>
      <protection/>
    </xf>
    <xf numFmtId="49" fontId="62" fillId="3" borderId="22" xfId="136" applyNumberFormat="1" applyFont="1" applyFill="1" applyBorder="1" applyAlignment="1">
      <alignment horizontal="center" wrapText="1"/>
      <protection/>
    </xf>
    <xf numFmtId="49" fontId="61" fillId="3" borderId="23" xfId="136" applyNumberFormat="1" applyFont="1" applyFill="1" applyBorder="1" applyAlignment="1">
      <alignment horizontal="center" wrapText="1"/>
      <protection/>
    </xf>
    <xf numFmtId="49" fontId="61" fillId="3" borderId="22" xfId="136" applyNumberFormat="1" applyFont="1" applyFill="1" applyBorder="1" applyAlignment="1">
      <alignment horizontal="center" wrapText="1"/>
      <protection/>
    </xf>
    <xf numFmtId="49" fontId="25" fillId="0" borderId="17" xfId="136" applyNumberFormat="1" applyFont="1" applyFill="1" applyBorder="1" applyAlignment="1">
      <alignment horizontal="center" vertical="center" wrapText="1"/>
      <protection/>
    </xf>
    <xf numFmtId="49" fontId="7" fillId="0" borderId="17" xfId="136" applyNumberFormat="1" applyFont="1" applyBorder="1" applyAlignment="1">
      <alignment horizontal="center"/>
      <protection/>
    </xf>
    <xf numFmtId="49" fontId="82" fillId="4" borderId="18" xfId="139" applyNumberFormat="1" applyFont="1" applyFill="1" applyBorder="1" applyAlignment="1">
      <alignment horizontal="center" vertical="center" wrapText="1"/>
      <protection/>
    </xf>
    <xf numFmtId="49" fontId="82" fillId="4" borderId="36" xfId="139" applyNumberFormat="1" applyFont="1" applyFill="1" applyBorder="1" applyAlignment="1">
      <alignment horizontal="center" vertical="center" wrapText="1"/>
      <protection/>
    </xf>
    <xf numFmtId="49" fontId="82" fillId="4" borderId="20"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3" xfId="139" applyNumberFormat="1" applyFont="1" applyBorder="1" applyAlignment="1">
      <alignment horizontal="center" vertical="center" wrapText="1"/>
      <protection/>
    </xf>
    <xf numFmtId="49" fontId="90" fillId="0" borderId="22"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39" xfId="139" applyNumberFormat="1" applyFont="1" applyFill="1" applyBorder="1" applyAlignment="1">
      <alignment horizontal="center" vertical="center"/>
      <protection/>
    </xf>
    <xf numFmtId="49" fontId="11" fillId="0" borderId="17"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0"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23" xfId="139" applyNumberFormat="1" applyFont="1" applyFill="1" applyBorder="1" applyAlignment="1">
      <alignment horizontal="center" vertical="center" wrapText="1"/>
      <protection/>
    </xf>
    <xf numFmtId="49" fontId="92" fillId="3" borderId="22"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0"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3" xfId="139" applyNumberFormat="1" applyFont="1" applyBorder="1" applyAlignment="1">
      <alignment horizontal="center" vertical="center" wrapText="1"/>
      <protection/>
    </xf>
    <xf numFmtId="49" fontId="11" fillId="0" borderId="22"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32" xfId="139" applyNumberFormat="1" applyFont="1" applyFill="1" applyBorder="1" applyAlignment="1">
      <alignment horizontal="center" vertical="center"/>
      <protection/>
    </xf>
    <xf numFmtId="49" fontId="11" fillId="0" borderId="33" xfId="139" applyNumberFormat="1" applyFont="1" applyFill="1" applyBorder="1" applyAlignment="1">
      <alignment horizontal="center" vertical="center"/>
      <protection/>
    </xf>
    <xf numFmtId="49" fontId="11" fillId="0" borderId="21" xfId="139" applyNumberFormat="1" applyFont="1" applyFill="1" applyBorder="1" applyAlignment="1">
      <alignment horizontal="center" vertical="center"/>
      <protection/>
    </xf>
    <xf numFmtId="49" fontId="11" fillId="0" borderId="38"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34"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3"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3" xfId="139" applyNumberFormat="1" applyFont="1" applyFill="1" applyBorder="1" applyAlignment="1">
      <alignment horizontal="center" vertical="center" wrapText="1"/>
      <protection/>
    </xf>
    <xf numFmtId="49" fontId="91" fillId="3" borderId="23" xfId="139" applyNumberFormat="1" applyFont="1" applyFill="1" applyBorder="1" applyAlignment="1">
      <alignment horizontal="center" vertical="center" wrapText="1"/>
      <protection/>
    </xf>
    <xf numFmtId="49" fontId="91" fillId="3" borderId="22" xfId="139" applyNumberFormat="1" applyFont="1" applyFill="1" applyBorder="1" applyAlignment="1">
      <alignment horizontal="center" vertical="center" wrapText="1"/>
      <protection/>
    </xf>
    <xf numFmtId="49" fontId="11" fillId="0" borderId="22" xfId="139" applyNumberFormat="1" applyFont="1" applyFill="1" applyBorder="1" applyAlignment="1">
      <alignment horizontal="center" vertical="center" wrapText="1"/>
      <protection/>
    </xf>
    <xf numFmtId="0" fontId="11" fillId="0" borderId="39" xfId="139" applyFont="1" applyBorder="1" applyAlignment="1">
      <alignment horizontal="center" vertical="center"/>
      <protection/>
    </xf>
    <xf numFmtId="0" fontId="11" fillId="0" borderId="22" xfId="139" applyFont="1" applyBorder="1" applyAlignment="1">
      <alignment horizontal="center" vertical="center"/>
      <protection/>
    </xf>
    <xf numFmtId="0" fontId="74" fillId="3" borderId="23" xfId="139" applyFont="1" applyFill="1" applyBorder="1" applyAlignment="1">
      <alignment horizontal="center" vertical="center" wrapText="1"/>
      <protection/>
    </xf>
    <xf numFmtId="0" fontId="74" fillId="3" borderId="22"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23" xfId="139" applyFont="1" applyBorder="1" applyAlignment="1">
      <alignment horizontal="center" vertical="center" wrapText="1"/>
      <protection/>
    </xf>
    <xf numFmtId="0" fontId="11" fillId="0" borderId="22" xfId="139" applyFont="1" applyBorder="1" applyAlignment="1">
      <alignment horizontal="center" vertical="center" wrapText="1"/>
      <protection/>
    </xf>
    <xf numFmtId="0" fontId="11" fillId="0" borderId="18"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11" fillId="0" borderId="17" xfId="139" applyFont="1" applyBorder="1" applyAlignment="1">
      <alignment horizontal="center" vertical="center" wrapText="1"/>
      <protection/>
    </xf>
    <xf numFmtId="0" fontId="26" fillId="0" borderId="23" xfId="139" applyFont="1" applyBorder="1" applyAlignment="1">
      <alignment horizontal="center" vertical="center" wrapText="1"/>
      <protection/>
    </xf>
    <xf numFmtId="0" fontId="26" fillId="0" borderId="22" xfId="139" applyFont="1" applyBorder="1" applyAlignment="1">
      <alignment horizontal="center" vertical="center" wrapText="1"/>
      <protection/>
    </xf>
    <xf numFmtId="49" fontId="11" fillId="0" borderId="16"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9" xfId="139" applyNumberFormat="1" applyFont="1" applyFill="1" applyBorder="1" applyAlignment="1">
      <alignment horizontal="center" vertical="center"/>
      <protection/>
    </xf>
    <xf numFmtId="0" fontId="18" fillId="0" borderId="19" xfId="139" applyFont="1" applyBorder="1" applyAlignment="1">
      <alignment horizontal="left"/>
      <protection/>
    </xf>
    <xf numFmtId="0" fontId="11" fillId="0" borderId="23"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23" xfId="139" applyFont="1" applyFill="1" applyBorder="1" applyAlignment="1">
      <alignment horizontal="center" vertical="center" wrapText="1"/>
      <protection/>
    </xf>
    <xf numFmtId="0" fontId="73" fillId="3" borderId="22"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3" fontId="0" fillId="40"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7" fillId="0" borderId="17" xfId="139" applyFont="1" applyBorder="1" applyAlignment="1">
      <alignment horizontal="center" vertical="center" wrapText="1"/>
      <protection/>
    </xf>
    <xf numFmtId="0" fontId="19" fillId="0" borderId="0" xfId="139" applyFont="1" applyAlignment="1">
      <alignment horizontal="center"/>
      <protection/>
    </xf>
    <xf numFmtId="0" fontId="11" fillId="0" borderId="17"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32"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1" fillId="0" borderId="33" xfId="139" applyFont="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8" xfId="139" applyFont="1" applyBorder="1" applyAlignment="1">
      <alignment horizontal="center" vertical="center" wrapText="1"/>
      <protection/>
    </xf>
    <xf numFmtId="0" fontId="11" fillId="0" borderId="17" xfId="139" applyFont="1" applyBorder="1" applyAlignment="1">
      <alignment horizontal="center" vertical="center"/>
      <protection/>
    </xf>
    <xf numFmtId="49" fontId="24" fillId="0" borderId="19" xfId="139" applyNumberFormat="1" applyFont="1" applyBorder="1" applyAlignment="1">
      <alignment horizontal="center"/>
      <protection/>
    </xf>
    <xf numFmtId="49" fontId="80" fillId="0" borderId="17" xfId="139" applyNumberFormat="1" applyFont="1" applyBorder="1" applyAlignment="1">
      <alignment horizontal="center" vertical="center" wrapText="1"/>
      <protection/>
    </xf>
    <xf numFmtId="49" fontId="17" fillId="0" borderId="17"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0" borderId="0" xfId="139" applyNumberFormat="1" applyFont="1" applyFill="1" applyBorder="1" applyAlignment="1">
      <alignment horizontal="left" vertical="top" wrapText="1"/>
      <protection/>
    </xf>
    <xf numFmtId="49" fontId="7" fillId="40"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17" xfId="139" applyNumberFormat="1" applyFont="1" applyFill="1" applyBorder="1" applyAlignment="1">
      <alignment horizontal="center" vertical="center"/>
      <protection/>
    </xf>
    <xf numFmtId="49" fontId="83" fillId="3" borderId="23" xfId="139" applyNumberFormat="1" applyFont="1" applyFill="1" applyBorder="1" applyAlignment="1">
      <alignment horizontal="center" vertical="center" wrapText="1"/>
      <protection/>
    </xf>
    <xf numFmtId="49" fontId="83" fillId="3" borderId="22" xfId="139" applyNumberFormat="1" applyFont="1" applyFill="1" applyBorder="1" applyAlignment="1">
      <alignment horizontal="center" vertical="center" wrapText="1"/>
      <protection/>
    </xf>
    <xf numFmtId="49" fontId="81" fillId="3" borderId="23" xfId="139" applyNumberFormat="1" applyFont="1" applyFill="1" applyBorder="1" applyAlignment="1">
      <alignment horizontal="center" vertical="center" wrapText="1"/>
      <protection/>
    </xf>
    <xf numFmtId="49" fontId="81" fillId="3" borderId="22" xfId="139" applyNumberFormat="1" applyFont="1" applyFill="1" applyBorder="1" applyAlignment="1">
      <alignment horizontal="center" vertical="center" wrapText="1"/>
      <protection/>
    </xf>
    <xf numFmtId="49" fontId="11" fillId="0" borderId="18" xfId="139" applyNumberFormat="1" applyFont="1" applyBorder="1" applyAlignment="1">
      <alignment horizontal="center" vertical="center" wrapText="1"/>
      <protection/>
    </xf>
    <xf numFmtId="49" fontId="11" fillId="0" borderId="36" xfId="139" applyNumberFormat="1" applyFont="1" applyBorder="1" applyAlignment="1">
      <alignment horizontal="center" vertical="center" wrapText="1"/>
      <protection/>
    </xf>
    <xf numFmtId="49" fontId="11" fillId="0" borderId="20"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19" xfId="139" applyNumberFormat="1" applyFont="1" applyBorder="1" applyAlignment="1">
      <alignment horizontal="left"/>
      <protection/>
    </xf>
    <xf numFmtId="49" fontId="11" fillId="0" borderId="39"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3" xfId="139" applyNumberFormat="1" applyFont="1" applyBorder="1" applyAlignment="1">
      <alignment horizontal="center" vertical="center" wrapText="1"/>
      <protection/>
    </xf>
    <xf numFmtId="49" fontId="12" fillId="0" borderId="22"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3" xfId="139" applyNumberFormat="1" applyFont="1" applyBorder="1" applyAlignment="1">
      <alignment horizontal="center" vertical="center" wrapText="1"/>
      <protection/>
    </xf>
    <xf numFmtId="49" fontId="24" fillId="0" borderId="22" xfId="139" applyNumberFormat="1" applyFont="1" applyBorder="1" applyAlignment="1">
      <alignment horizontal="center" vertical="center" wrapText="1"/>
      <protection/>
    </xf>
    <xf numFmtId="49" fontId="96" fillId="3" borderId="23" xfId="139" applyNumberFormat="1" applyFont="1" applyFill="1" applyBorder="1" applyAlignment="1">
      <alignment horizontal="center" vertical="center" wrapText="1"/>
      <protection/>
    </xf>
    <xf numFmtId="49" fontId="96" fillId="3" borderId="22" xfId="139" applyNumberFormat="1" applyFont="1" applyFill="1" applyBorder="1" applyAlignment="1">
      <alignment horizontal="center" vertical="center" wrapText="1"/>
      <protection/>
    </xf>
    <xf numFmtId="49" fontId="95" fillId="3" borderId="23" xfId="139" applyNumberFormat="1" applyFont="1" applyFill="1" applyBorder="1" applyAlignment="1">
      <alignment horizontal="center" vertical="center" wrapText="1"/>
      <protection/>
    </xf>
    <xf numFmtId="49" fontId="95" fillId="3" borderId="22" xfId="139" applyNumberFormat="1" applyFont="1" applyFill="1" applyBorder="1" applyAlignment="1">
      <alignment horizontal="center" vertical="center" wrapText="1"/>
      <protection/>
    </xf>
    <xf numFmtId="49" fontId="11" fillId="40" borderId="23" xfId="139" applyNumberFormat="1" applyFont="1" applyFill="1" applyBorder="1" applyAlignment="1">
      <alignment horizontal="center" vertical="center"/>
      <protection/>
    </xf>
    <xf numFmtId="49" fontId="11" fillId="40" borderId="22"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wrapText="1"/>
      <protection/>
    </xf>
    <xf numFmtId="49" fontId="11" fillId="0" borderId="34"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96" fillId="3" borderId="23" xfId="139" applyNumberFormat="1" applyFont="1" applyFill="1" applyBorder="1" applyAlignment="1">
      <alignment horizontal="center" vertical="center"/>
      <protection/>
    </xf>
    <xf numFmtId="49" fontId="96" fillId="3" borderId="22" xfId="139" applyNumberFormat="1" applyFont="1" applyFill="1" applyBorder="1" applyAlignment="1">
      <alignment horizontal="center" vertical="center"/>
      <protection/>
    </xf>
    <xf numFmtId="49" fontId="95" fillId="3" borderId="23" xfId="139" applyNumberFormat="1" applyFont="1" applyFill="1" applyBorder="1" applyAlignment="1">
      <alignment horizontal="center" vertical="center"/>
      <protection/>
    </xf>
    <xf numFmtId="49" fontId="95" fillId="3" borderId="22" xfId="139" applyNumberFormat="1" applyFont="1" applyFill="1" applyBorder="1" applyAlignment="1">
      <alignment horizontal="center" vertical="center"/>
      <protection/>
    </xf>
    <xf numFmtId="49" fontId="18" fillId="0" borderId="19"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32" xfId="139" applyNumberFormat="1" applyFont="1" applyFill="1" applyBorder="1" applyAlignment="1">
      <alignment horizontal="center" vertical="center" wrapText="1"/>
      <protection/>
    </xf>
    <xf numFmtId="49" fontId="11" fillId="0" borderId="33" xfId="139" applyNumberFormat="1" applyFont="1" applyFill="1" applyBorder="1" applyAlignment="1">
      <alignment horizontal="center" vertical="center" wrapText="1"/>
      <protection/>
    </xf>
    <xf numFmtId="49" fontId="11" fillId="0" borderId="21" xfId="139" applyNumberFormat="1" applyFont="1" applyFill="1" applyBorder="1" applyAlignment="1">
      <alignment horizontal="center" vertical="center" wrapText="1"/>
      <protection/>
    </xf>
    <xf numFmtId="49" fontId="11" fillId="0" borderId="38" xfId="139" applyNumberFormat="1" applyFont="1" applyFill="1" applyBorder="1" applyAlignment="1">
      <alignment horizontal="center" vertical="center" wrapText="1"/>
      <protection/>
    </xf>
    <xf numFmtId="49" fontId="24" fillId="0" borderId="23" xfId="139" applyNumberFormat="1" applyFont="1" applyFill="1" applyBorder="1" applyAlignment="1">
      <alignment horizontal="center" vertical="center"/>
      <protection/>
    </xf>
    <xf numFmtId="49" fontId="24" fillId="0" borderId="22" xfId="139" applyNumberFormat="1" applyFont="1" applyFill="1" applyBorder="1" applyAlignment="1">
      <alignment horizontal="center" vertical="center"/>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0" fontId="88" fillId="0" borderId="39" xfId="139" applyFont="1" applyFill="1" applyBorder="1" applyAlignment="1">
      <alignment horizontal="center" vertical="center" wrapText="1"/>
      <protection/>
    </xf>
    <xf numFmtId="0" fontId="88" fillId="0" borderId="22" xfId="139" applyFont="1" applyFill="1" applyBorder="1" applyAlignment="1">
      <alignment horizontal="center" vertical="center" wrapText="1"/>
      <protection/>
    </xf>
    <xf numFmtId="0" fontId="30" fillId="0" borderId="0" xfId="139" applyFont="1" applyAlignment="1">
      <alignment horizontal="center"/>
      <protection/>
    </xf>
    <xf numFmtId="0" fontId="12" fillId="0" borderId="17" xfId="139" applyFont="1" applyFill="1" applyBorder="1" applyAlignment="1">
      <alignment horizontal="center" vertical="center" wrapText="1"/>
      <protection/>
    </xf>
    <xf numFmtId="0" fontId="34" fillId="40" borderId="0" xfId="139" applyFont="1" applyFill="1" applyBorder="1" applyAlignment="1">
      <alignment horizontal="center"/>
      <protection/>
    </xf>
    <xf numFmtId="49" fontId="12" fillId="0" borderId="32" xfId="139" applyNumberFormat="1" applyFont="1" applyFill="1" applyBorder="1" applyAlignment="1">
      <alignment horizontal="center" vertical="center"/>
      <protection/>
    </xf>
    <xf numFmtId="49" fontId="12" fillId="0" borderId="33" xfId="139" applyNumberFormat="1" applyFont="1" applyFill="1" applyBorder="1" applyAlignment="1">
      <alignment horizontal="center" vertical="center"/>
      <protection/>
    </xf>
    <xf numFmtId="49" fontId="12" fillId="0" borderId="21" xfId="139" applyNumberFormat="1" applyFont="1" applyFill="1" applyBorder="1" applyAlignment="1">
      <alignment horizontal="center" vertical="center"/>
      <protection/>
    </xf>
    <xf numFmtId="49" fontId="12" fillId="0" borderId="38"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34"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40" borderId="40" xfId="0" applyNumberFormat="1" applyFont="1" applyFill="1" applyBorder="1" applyAlignment="1">
      <alignment horizontal="center" vertical="center"/>
    </xf>
    <xf numFmtId="49" fontId="30" fillId="40" borderId="41" xfId="0" applyNumberFormat="1" applyFont="1" applyFill="1" applyBorder="1" applyAlignment="1">
      <alignment horizontal="center" vertical="center"/>
    </xf>
    <xf numFmtId="49" fontId="106" fillId="40" borderId="23" xfId="0" applyNumberFormat="1" applyFont="1" applyFill="1" applyBorder="1" applyAlignment="1">
      <alignment horizontal="left"/>
    </xf>
    <xf numFmtId="49" fontId="106" fillId="40" borderId="39" xfId="0" applyNumberFormat="1" applyFont="1" applyFill="1" applyBorder="1" applyAlignment="1">
      <alignment horizontal="left"/>
    </xf>
    <xf numFmtId="49" fontId="106" fillId="40" borderId="22" xfId="0" applyNumberFormat="1" applyFont="1" applyFill="1" applyBorder="1" applyAlignment="1">
      <alignment horizontal="left"/>
    </xf>
    <xf numFmtId="0" fontId="0" fillId="45" borderId="19"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3" xfId="0" applyNumberFormat="1" applyFont="1" applyFill="1" applyBorder="1" applyAlignment="1">
      <alignment horizontal="center" vertical="center"/>
    </xf>
    <xf numFmtId="2" fontId="17" fillId="0" borderId="22" xfId="0" applyNumberFormat="1" applyFont="1" applyFill="1" applyBorder="1" applyAlignment="1">
      <alignment horizontal="center" vertical="center"/>
    </xf>
    <xf numFmtId="2" fontId="8" fillId="0" borderId="36"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2" fontId="12" fillId="0" borderId="32" xfId="0" applyNumberFormat="1" applyFont="1" applyFill="1" applyBorder="1" applyAlignment="1">
      <alignment horizontal="center" vertical="center" wrapText="1"/>
    </xf>
    <xf numFmtId="2" fontId="12" fillId="0" borderId="33"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38"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34"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39" xfId="0" applyNumberFormat="1" applyFont="1" applyFill="1" applyBorder="1" applyAlignment="1">
      <alignment horizontal="center" vertical="center" wrapText="1"/>
    </xf>
    <xf numFmtId="2" fontId="12" fillId="0" borderId="22" xfId="0" applyNumberFormat="1"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2" fontId="8" fillId="0" borderId="24" xfId="0" applyNumberFormat="1" applyFont="1" applyFill="1" applyBorder="1" applyAlignment="1">
      <alignment horizontal="center" vertical="center" wrapText="1"/>
    </xf>
    <xf numFmtId="2" fontId="8" fillId="0" borderId="19" xfId="0" applyNumberFormat="1" applyFont="1" applyFill="1" applyBorder="1" applyAlignment="1">
      <alignment horizontal="center" vertical="center" wrapText="1"/>
    </xf>
    <xf numFmtId="2" fontId="8" fillId="0" borderId="34"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3"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19"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9" fillId="0" borderId="0" xfId="0" applyNumberFormat="1" applyFont="1" applyFill="1" applyAlignment="1">
      <alignment horizontal="center"/>
    </xf>
    <xf numFmtId="49" fontId="30" fillId="0" borderId="23" xfId="0" applyNumberFormat="1" applyFont="1" applyBorder="1" applyAlignment="1">
      <alignment horizontal="center"/>
    </xf>
    <xf numFmtId="49" fontId="30"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2"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17" xfId="0" applyNumberFormat="1" applyFont="1" applyBorder="1" applyAlignment="1">
      <alignment horizontal="center"/>
    </xf>
    <xf numFmtId="49" fontId="19" fillId="0" borderId="17" xfId="0" applyNumberFormat="1" applyFont="1" applyBorder="1" applyAlignment="1">
      <alignment horizontal="center" wrapText="1"/>
    </xf>
    <xf numFmtId="49" fontId="19" fillId="0" borderId="17" xfId="0" applyNumberFormat="1" applyFont="1" applyBorder="1" applyAlignment="1">
      <alignment horizontal="center"/>
    </xf>
    <xf numFmtId="49" fontId="30" fillId="0" borderId="17" xfId="0" applyNumberFormat="1" applyFont="1" applyBorder="1" applyAlignment="1">
      <alignment horizontal="center"/>
    </xf>
    <xf numFmtId="2" fontId="8"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2" fontId="17" fillId="0" borderId="17"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3" xfId="0" applyNumberFormat="1" applyFont="1" applyFill="1" applyBorder="1" applyAlignment="1">
      <alignment horizontal="center" vertical="center"/>
    </xf>
    <xf numFmtId="49" fontId="30"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37" fillId="0" borderId="16"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3" xfId="0" applyNumberFormat="1" applyFont="1" applyFill="1" applyBorder="1" applyAlignment="1">
      <alignment horizontal="center"/>
    </xf>
    <xf numFmtId="2" fontId="11" fillId="0" borderId="22" xfId="0" applyNumberFormat="1" applyFont="1" applyFill="1" applyBorder="1" applyAlignment="1">
      <alignment horizontal="center"/>
    </xf>
    <xf numFmtId="2" fontId="0" fillId="0" borderId="0" xfId="0" applyNumberFormat="1" applyFont="1" applyFill="1" applyBorder="1" applyAlignment="1">
      <alignment horizontal="center"/>
    </xf>
    <xf numFmtId="0" fontId="37" fillId="0" borderId="16" xfId="0" applyNumberFormat="1" applyFont="1" applyFill="1" applyBorder="1" applyAlignment="1">
      <alignment horizontal="center" wrapText="1"/>
    </xf>
    <xf numFmtId="49" fontId="30" fillId="0" borderId="23" xfId="0" applyNumberFormat="1" applyFont="1" applyFill="1" applyBorder="1" applyAlignment="1">
      <alignment horizontal="center"/>
    </xf>
    <xf numFmtId="49" fontId="30"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2" xfId="0" applyNumberFormat="1" applyFont="1" applyFill="1" applyBorder="1" applyAlignment="1">
      <alignment horizontal="center"/>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7" fillId="0" borderId="17" xfId="0" applyFont="1" applyFill="1" applyBorder="1" applyAlignment="1">
      <alignment horizontal="center"/>
    </xf>
    <xf numFmtId="0" fontId="31" fillId="0" borderId="24" xfId="0" applyNumberFormat="1" applyFont="1" applyFill="1" applyBorder="1" applyAlignment="1">
      <alignment horizontal="center" vertical="center" wrapText="1"/>
    </xf>
    <xf numFmtId="0" fontId="31" fillId="0" borderId="34"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12"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3"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4"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37" fillId="0" borderId="16"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17"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0" fontId="7" fillId="0" borderId="0" xfId="0" applyFont="1" applyFill="1" applyAlignment="1">
      <alignment horizontal="left"/>
    </xf>
    <xf numFmtId="0" fontId="34" fillId="0" borderId="0" xfId="0" applyNumberFormat="1" applyFont="1" applyFill="1" applyAlignment="1">
      <alignment horizontal="center"/>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09" fillId="0" borderId="19"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23"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34" fillId="0" borderId="0" xfId="0" applyNumberFormat="1" applyFont="1" applyFill="1" applyAlignment="1">
      <alignment horizontal="center" wrapText="1"/>
    </xf>
    <xf numFmtId="0" fontId="12" fillId="0" borderId="17" xfId="0" applyNumberFormat="1" applyFont="1" applyFill="1" applyBorder="1" applyAlignment="1">
      <alignment horizontal="center" vertical="center" wrapText="1"/>
    </xf>
    <xf numFmtId="0" fontId="39" fillId="0" borderId="0" xfId="0" applyNumberFormat="1" applyFont="1" applyFill="1" applyAlignment="1">
      <alignment horizontal="center"/>
    </xf>
    <xf numFmtId="49" fontId="12" fillId="0" borderId="17"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xf>
    <xf numFmtId="49" fontId="12" fillId="0" borderId="17"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8" fillId="0" borderId="17"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horizontal="center" wrapText="1"/>
    </xf>
    <xf numFmtId="0" fontId="34" fillId="0" borderId="0" xfId="0" applyNumberFormat="1" applyFont="1" applyFill="1" applyBorder="1" applyAlignment="1">
      <alignment horizontal="center" vertical="center"/>
    </xf>
    <xf numFmtId="49" fontId="21" fillId="0" borderId="37" xfId="0" applyNumberFormat="1" applyFont="1" applyFill="1" applyBorder="1" applyAlignment="1" applyProtection="1">
      <alignment horizontal="center" vertical="center" wrapText="1"/>
      <protection/>
    </xf>
    <xf numFmtId="49" fontId="21" fillId="0" borderId="17" xfId="0" applyNumberFormat="1" applyFont="1" applyFill="1" applyBorder="1" applyAlignment="1" applyProtection="1">
      <alignment horizontal="center" vertical="center" wrapText="1"/>
      <protection/>
    </xf>
    <xf numFmtId="49" fontId="7" fillId="43" borderId="23" xfId="0" applyNumberFormat="1" applyFont="1" applyFill="1" applyBorder="1" applyAlignment="1" applyProtection="1">
      <alignment horizontal="center" vertical="center" wrapText="1"/>
      <protection/>
    </xf>
    <xf numFmtId="49" fontId="7" fillId="43" borderId="22" xfId="0" applyNumberFormat="1" applyFont="1" applyFill="1" applyBorder="1" applyAlignment="1" applyProtection="1">
      <alignment horizontal="center" vertical="center" wrapText="1"/>
      <protection/>
    </xf>
    <xf numFmtId="49"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4" fillId="0" borderId="0" xfId="0" applyNumberFormat="1" applyFont="1" applyFill="1" applyAlignment="1">
      <alignment horizontal="left"/>
    </xf>
    <xf numFmtId="49" fontId="0" fillId="0" borderId="0" xfId="0" applyNumberFormat="1" applyFont="1" applyFill="1" applyAlignment="1">
      <alignment horizontal="left"/>
    </xf>
    <xf numFmtId="0" fontId="12" fillId="0" borderId="42"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2" fillId="0" borderId="43" xfId="0" applyNumberFormat="1" applyFont="1" applyFill="1" applyBorder="1" applyAlignment="1" applyProtection="1">
      <alignment horizontal="center" vertical="center" wrapText="1"/>
      <protection/>
    </xf>
    <xf numFmtId="49" fontId="26" fillId="0" borderId="37" xfId="0" applyNumberFormat="1" applyFont="1" applyFill="1" applyBorder="1" applyAlignment="1" applyProtection="1">
      <alignment horizontal="center" vertical="center" wrapText="1"/>
      <protection/>
    </xf>
    <xf numFmtId="49" fontId="26" fillId="0" borderId="17" xfId="0"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left" wrapText="1"/>
    </xf>
    <xf numFmtId="49" fontId="8" fillId="0" borderId="44"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horizontal="center" vertical="center" wrapText="1"/>
      <protection/>
    </xf>
    <xf numFmtId="49" fontId="12" fillId="0" borderId="43" xfId="0" applyNumberFormat="1" applyFont="1" applyFill="1" applyBorder="1" applyAlignment="1">
      <alignment horizontal="center" vertical="center" wrapText="1"/>
    </xf>
    <xf numFmtId="1" fontId="12" fillId="0" borderId="43" xfId="0" applyNumberFormat="1" applyFont="1" applyFill="1" applyBorder="1" applyAlignment="1">
      <alignment horizontal="center" vertical="center"/>
    </xf>
    <xf numFmtId="49" fontId="23" fillId="0" borderId="45"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0" fontId="34" fillId="0" borderId="0" xfId="137" applyNumberFormat="1" applyFont="1" applyFill="1" applyAlignment="1">
      <alignment horizontal="center" wrapText="1"/>
      <protection/>
    </xf>
    <xf numFmtId="49" fontId="10" fillId="0" borderId="23" xfId="137" applyNumberFormat="1" applyFont="1" applyFill="1" applyBorder="1" applyAlignment="1">
      <alignment horizontal="center" vertical="center" wrapText="1"/>
      <protection/>
    </xf>
    <xf numFmtId="49" fontId="32" fillId="0" borderId="22" xfId="137" applyNumberFormat="1" applyFont="1" applyFill="1" applyBorder="1" applyAlignment="1">
      <alignment horizontal="center" vertical="center" wrapText="1"/>
      <protection/>
    </xf>
    <xf numFmtId="49" fontId="7" fillId="0" borderId="23"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7" fillId="0" borderId="0" xfId="137" applyNumberFormat="1" applyFont="1" applyFill="1" applyBorder="1" applyAlignment="1">
      <alignment horizontal="center" wrapText="1"/>
      <protection/>
    </xf>
    <xf numFmtId="0" fontId="37" fillId="0" borderId="16" xfId="137" applyNumberFormat="1" applyFont="1" applyFill="1" applyBorder="1" applyAlignment="1">
      <alignment horizontal="center" wrapText="1"/>
      <protection/>
    </xf>
    <xf numFmtId="0" fontId="21" fillId="0" borderId="17" xfId="137" applyNumberFormat="1" applyFont="1" applyFill="1" applyBorder="1" applyAlignment="1">
      <alignment horizontal="center" vertical="center" wrapText="1"/>
      <protection/>
    </xf>
    <xf numFmtId="49" fontId="12" fillId="0" borderId="0" xfId="137" applyNumberFormat="1" applyFont="1" applyFill="1" applyBorder="1" applyAlignment="1">
      <alignment horizontal="left" vertical="center" wrapText="1"/>
      <protection/>
    </xf>
    <xf numFmtId="49" fontId="23" fillId="0" borderId="19" xfId="137" applyNumberFormat="1" applyFont="1" applyFill="1" applyBorder="1" applyAlignment="1">
      <alignment horizontal="center" vertical="center"/>
      <protection/>
    </xf>
    <xf numFmtId="0" fontId="10" fillId="0" borderId="32" xfId="137" applyNumberFormat="1" applyFont="1" applyFill="1" applyBorder="1" applyAlignment="1">
      <alignment horizontal="center" vertical="center" wrapText="1"/>
      <protection/>
    </xf>
    <xf numFmtId="0" fontId="10" fillId="0" borderId="33" xfId="137" applyNumberFormat="1" applyFont="1" applyFill="1" applyBorder="1" applyAlignment="1">
      <alignment horizontal="center" vertical="center" wrapText="1"/>
      <protection/>
    </xf>
    <xf numFmtId="0" fontId="10" fillId="0" borderId="21" xfId="137" applyNumberFormat="1" applyFont="1" applyFill="1" applyBorder="1" applyAlignment="1">
      <alignment horizontal="center" vertical="center" wrapText="1"/>
      <protection/>
    </xf>
    <xf numFmtId="0" fontId="10" fillId="0" borderId="38"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9" xfId="137" applyNumberFormat="1" applyFont="1" applyFill="1" applyBorder="1" applyAlignment="1">
      <alignment horizontal="center" vertical="center" wrapText="1"/>
      <protection/>
    </xf>
    <xf numFmtId="49" fontId="10" fillId="0" borderId="22" xfId="137" applyNumberFormat="1" applyFont="1" applyFill="1" applyBorder="1" applyAlignment="1">
      <alignment horizontal="center" vertical="center" wrapText="1"/>
      <protection/>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26" fillId="0" borderId="23" xfId="137" applyNumberFormat="1" applyFont="1" applyFill="1" applyBorder="1" applyAlignment="1">
      <alignment horizontal="center" vertical="center" wrapText="1"/>
      <protection/>
    </xf>
    <xf numFmtId="49" fontId="26" fillId="0" borderId="22" xfId="137" applyNumberFormat="1" applyFont="1" applyFill="1" applyBorder="1" applyAlignment="1">
      <alignment horizontal="center" vertical="center" wrapText="1"/>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0" fillId="0" borderId="17" xfId="137" applyNumberFormat="1" applyFont="1" applyFill="1" applyBorder="1" applyAlignment="1">
      <alignment horizontal="center"/>
      <protection/>
    </xf>
    <xf numFmtId="49" fontId="10" fillId="0" borderId="36" xfId="137" applyNumberFormat="1" applyFont="1" applyFill="1" applyBorder="1" applyAlignment="1">
      <alignment horizontal="center" vertical="center" wrapText="1"/>
      <protection/>
    </xf>
    <xf numFmtId="49" fontId="10" fillId="0" borderId="39" xfId="137" applyNumberFormat="1" applyFont="1" applyFill="1" applyBorder="1" applyAlignment="1">
      <alignment horizontal="center" vertical="center" wrapText="1"/>
      <protection/>
    </xf>
    <xf numFmtId="49" fontId="10" fillId="0" borderId="22"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0" fontId="27" fillId="0" borderId="19" xfId="137" applyNumberFormat="1" applyFont="1" applyFill="1" applyBorder="1" applyAlignment="1">
      <alignment horizontal="center" vertical="center"/>
      <protection/>
    </xf>
    <xf numFmtId="0" fontId="10" fillId="0" borderId="32" xfId="137" applyNumberFormat="1" applyFont="1" applyFill="1" applyBorder="1" applyAlignment="1">
      <alignment horizontal="center" vertical="center" wrapText="1"/>
      <protection/>
    </xf>
    <xf numFmtId="0" fontId="10" fillId="0" borderId="33" xfId="137" applyNumberFormat="1" applyFont="1" applyFill="1" applyBorder="1" applyAlignment="1">
      <alignment horizontal="center" vertical="center" wrapText="1"/>
      <protection/>
    </xf>
    <xf numFmtId="0" fontId="10" fillId="0" borderId="21" xfId="137" applyNumberFormat="1" applyFont="1" applyFill="1" applyBorder="1" applyAlignment="1">
      <alignment horizontal="center" vertical="center" wrapText="1"/>
      <protection/>
    </xf>
    <xf numFmtId="0" fontId="10" fillId="0" borderId="38" xfId="137" applyNumberFormat="1" applyFont="1" applyFill="1" applyBorder="1" applyAlignment="1">
      <alignment horizontal="center" vertical="center" wrapText="1"/>
      <protection/>
    </xf>
    <xf numFmtId="49" fontId="10" fillId="0" borderId="23" xfId="137" applyNumberFormat="1" applyFont="1" applyFill="1" applyBorder="1" applyAlignment="1">
      <alignment horizontal="center" vertical="center" wrapText="1"/>
      <protection/>
    </xf>
    <xf numFmtId="49" fontId="10" fillId="0" borderId="19"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6"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8" fillId="0" borderId="17" xfId="137" applyNumberFormat="1" applyFont="1" applyFill="1" applyBorder="1" applyAlignment="1">
      <alignment horizontal="center" vertical="center" wrapText="1"/>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17" xfId="137" applyNumberFormat="1" applyFont="1" applyFill="1" applyBorder="1" applyAlignment="1">
      <alignment horizontal="center" wrapText="1"/>
      <protection/>
    </xf>
    <xf numFmtId="0" fontId="37"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0" fontId="30" fillId="0" borderId="0" xfId="137" applyNumberFormat="1" applyFont="1" applyFill="1" applyBorder="1" applyAlignment="1">
      <alignment horizontal="center"/>
      <protection/>
    </xf>
    <xf numFmtId="49" fontId="18" fillId="0" borderId="0" xfId="137" applyNumberFormat="1" applyFont="1" applyFill="1" applyBorder="1" applyAlignment="1">
      <alignment horizontal="center" wrapText="1"/>
      <protection/>
    </xf>
    <xf numFmtId="49" fontId="12" fillId="0" borderId="23" xfId="0" applyNumberFormat="1" applyFont="1" applyBorder="1" applyAlignment="1">
      <alignment horizontal="center" wrapText="1"/>
    </xf>
    <xf numFmtId="49" fontId="12" fillId="0" borderId="22" xfId="0" applyNumberFormat="1" applyFont="1" applyBorder="1" applyAlignment="1">
      <alignment horizontal="center" wrapText="1"/>
    </xf>
    <xf numFmtId="49" fontId="7" fillId="0" borderId="0" xfId="137" applyNumberFormat="1" applyFont="1" applyFill="1" applyAlignment="1">
      <alignment horizontal="left" wrapText="1"/>
      <protection/>
    </xf>
    <xf numFmtId="49" fontId="23" fillId="0" borderId="19" xfId="137" applyNumberFormat="1" applyFont="1" applyFill="1" applyBorder="1" applyAlignment="1">
      <alignment horizontal="left"/>
      <protection/>
    </xf>
    <xf numFmtId="49" fontId="0" fillId="0" borderId="17" xfId="137" applyNumberFormat="1" applyFont="1" applyFill="1" applyBorder="1" applyAlignment="1">
      <alignment horizontal="center" vertical="center"/>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0" fillId="0" borderId="0" xfId="137" applyNumberFormat="1" applyFont="1" applyFill="1" applyAlignment="1">
      <alignment horizontal="left"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30" fillId="0" borderId="0" xfId="140" applyNumberFormat="1" applyFont="1" applyFill="1" applyBorder="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0" fontId="37" fillId="0" borderId="0" xfId="140" applyNumberFormat="1" applyFont="1" applyFill="1" applyBorder="1" applyAlignment="1">
      <alignment horizontal="center" wrapText="1"/>
      <protection/>
    </xf>
    <xf numFmtId="0" fontId="37" fillId="0" borderId="16"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49" fontId="17" fillId="0" borderId="0" xfId="140" applyNumberFormat="1" applyFont="1" applyFill="1" applyBorder="1" applyAlignment="1">
      <alignment horizontal="center" wrapText="1"/>
      <protection/>
    </xf>
    <xf numFmtId="49" fontId="17" fillId="0" borderId="17" xfId="140" applyNumberFormat="1" applyFont="1" applyFill="1" applyBorder="1" applyAlignment="1">
      <alignment horizontal="center" vertical="center" wrapText="1" readingOrder="1"/>
      <protection/>
    </xf>
    <xf numFmtId="0" fontId="17" fillId="0" borderId="17" xfId="140" applyFont="1" applyFill="1" applyBorder="1" applyAlignment="1">
      <alignment horizontal="center" vertical="center" wrapText="1" readingOrder="1"/>
      <protection/>
    </xf>
    <xf numFmtId="49" fontId="17" fillId="0" borderId="23" xfId="0" applyNumberFormat="1" applyFont="1" applyBorder="1" applyAlignment="1">
      <alignment horizontal="center" wrapText="1"/>
    </xf>
    <xf numFmtId="49" fontId="17" fillId="0" borderId="22" xfId="0" applyNumberFormat="1" applyFont="1" applyBorder="1" applyAlignment="1">
      <alignment horizontal="center" wrapText="1"/>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2" xfId="140" applyNumberFormat="1" applyFont="1" applyFill="1" applyBorder="1" applyAlignment="1">
      <alignment horizontal="center" vertical="center" wrapText="1" readingOrder="1"/>
      <protection/>
    </xf>
    <xf numFmtId="49" fontId="17" fillId="0" borderId="33" xfId="140" applyNumberFormat="1" applyFont="1" applyFill="1" applyBorder="1" applyAlignment="1">
      <alignment horizontal="center" vertical="center" wrapText="1" readingOrder="1"/>
      <protection/>
    </xf>
    <xf numFmtId="49" fontId="17" fillId="0" borderId="21" xfId="140" applyNumberFormat="1" applyFont="1" applyFill="1" applyBorder="1" applyAlignment="1">
      <alignment horizontal="center" vertical="center" wrapText="1" readingOrder="1"/>
      <protection/>
    </xf>
    <xf numFmtId="49" fontId="17" fillId="0" borderId="38" xfId="140" applyNumberFormat="1" applyFont="1" applyFill="1" applyBorder="1" applyAlignment="1">
      <alignment horizontal="center" vertical="center" wrapText="1" readingOrder="1"/>
      <protection/>
    </xf>
    <xf numFmtId="0" fontId="30"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31" fillId="0" borderId="17" xfId="140" applyFont="1" applyFill="1" applyBorder="1" applyAlignment="1">
      <alignment horizontal="center" vertical="center" wrapText="1"/>
      <protection/>
    </xf>
    <xf numFmtId="0" fontId="88" fillId="0" borderId="17" xfId="140" applyFont="1" applyFill="1" applyBorder="1" applyAlignment="1">
      <alignment horizontal="center" vertical="center"/>
      <protection/>
    </xf>
    <xf numFmtId="0" fontId="37" fillId="0" borderId="0" xfId="140" applyFont="1" applyFill="1" applyBorder="1" applyAlignment="1">
      <alignment horizontal="center" wrapText="1"/>
      <protection/>
    </xf>
    <xf numFmtId="0" fontId="17" fillId="0" borderId="23" xfId="0" applyFont="1" applyBorder="1" applyAlignment="1">
      <alignment horizontal="center" wrapText="1"/>
    </xf>
    <xf numFmtId="0" fontId="17" fillId="0" borderId="22" xfId="0" applyFont="1" applyBorder="1" applyAlignment="1">
      <alignment horizontal="center" wrapText="1"/>
    </xf>
    <xf numFmtId="49" fontId="11" fillId="0" borderId="32" xfId="140" applyNumberFormat="1" applyFont="1" applyFill="1" applyBorder="1" applyAlignment="1">
      <alignment horizontal="center" vertical="center"/>
      <protection/>
    </xf>
    <xf numFmtId="49" fontId="11" fillId="0" borderId="33" xfId="140" applyNumberFormat="1" applyFont="1" applyFill="1" applyBorder="1" applyAlignment="1">
      <alignment horizontal="center" vertical="center"/>
      <protection/>
    </xf>
    <xf numFmtId="49" fontId="11" fillId="0" borderId="21" xfId="140" applyNumberFormat="1" applyFont="1" applyFill="1" applyBorder="1" applyAlignment="1">
      <alignment horizontal="center" vertical="center"/>
      <protection/>
    </xf>
    <xf numFmtId="49" fontId="11" fillId="0" borderId="38" xfId="140" applyNumberFormat="1" applyFont="1" applyFill="1" applyBorder="1" applyAlignment="1">
      <alignment horizontal="center" vertical="center"/>
      <protection/>
    </xf>
    <xf numFmtId="0" fontId="31" fillId="0" borderId="17" xfId="140" applyFont="1" applyFill="1" applyBorder="1" applyAlignment="1">
      <alignment horizontal="center" vertical="center"/>
      <protection/>
    </xf>
    <xf numFmtId="0" fontId="112" fillId="0" borderId="17" xfId="140" applyFont="1" applyFill="1" applyBorder="1" applyAlignment="1">
      <alignment horizontal="center" vertic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4" xfId="140" applyNumberFormat="1" applyFont="1" applyFill="1" applyBorder="1" applyAlignment="1">
      <alignment horizontal="center" vertical="center"/>
      <protection/>
    </xf>
    <xf numFmtId="49" fontId="11" fillId="0" borderId="34" xfId="140" applyNumberFormat="1" applyFont="1" applyFill="1" applyBorder="1" applyAlignment="1">
      <alignment horizontal="center" vertical="center"/>
      <protection/>
    </xf>
    <xf numFmtId="49" fontId="11" fillId="0" borderId="17" xfId="140" applyNumberFormat="1" applyFont="1" applyFill="1" applyBorder="1" applyAlignment="1">
      <alignment horizontal="center" vertical="center" wrapText="1"/>
      <protection/>
    </xf>
    <xf numFmtId="0" fontId="37" fillId="0" borderId="0" xfId="140" applyNumberFormat="1" applyFont="1" applyFill="1" applyBorder="1" applyAlignment="1">
      <alignment horizontal="center"/>
      <protection/>
    </xf>
    <xf numFmtId="49" fontId="30" fillId="0" borderId="0" xfId="140" applyNumberFormat="1" applyFont="1" applyFill="1" applyBorder="1" applyAlignment="1">
      <alignment horizontal="center" wrapText="1"/>
      <protection/>
    </xf>
    <xf numFmtId="49" fontId="37" fillId="0" borderId="0" xfId="140" applyNumberFormat="1" applyFont="1" applyFill="1" applyAlignment="1">
      <alignment horizontal="center"/>
      <protection/>
    </xf>
    <xf numFmtId="0" fontId="37" fillId="0" borderId="0" xfId="140" applyNumberFormat="1" applyFont="1" applyFill="1" applyAlignment="1">
      <alignment horizontal="center"/>
      <protection/>
    </xf>
    <xf numFmtId="49" fontId="11" fillId="0" borderId="23" xfId="139" applyNumberFormat="1" applyFont="1" applyBorder="1" applyAlignment="1">
      <alignment horizontal="center" wrapText="1"/>
      <protection/>
    </xf>
    <xf numFmtId="49" fontId="11" fillId="0" borderId="22" xfId="139" applyNumberFormat="1" applyFont="1" applyBorder="1" applyAlignment="1">
      <alignment horizontal="center" wrapText="1"/>
      <protection/>
    </xf>
    <xf numFmtId="49" fontId="37" fillId="0" borderId="0" xfId="140" applyNumberFormat="1" applyFont="1" applyFill="1" applyBorder="1" applyAlignment="1">
      <alignment horizontal="center" wrapText="1"/>
      <protection/>
    </xf>
    <xf numFmtId="49" fontId="18" fillId="0" borderId="0" xfId="140" applyNumberFormat="1" applyFont="1" applyFill="1" applyAlignment="1">
      <alignment horizontal="center"/>
      <protection/>
    </xf>
    <xf numFmtId="49" fontId="11" fillId="0" borderId="18"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0"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7" fillId="0" borderId="18" xfId="140" applyNumberFormat="1" applyFont="1" applyFill="1" applyBorder="1" applyAlignment="1">
      <alignment horizontal="center" vertical="center" wrapText="1"/>
      <protection/>
    </xf>
    <xf numFmtId="49" fontId="17" fillId="0" borderId="36" xfId="140" applyNumberFormat="1" applyFont="1" applyFill="1" applyBorder="1" applyAlignment="1">
      <alignment horizontal="center" vertical="center" wrapText="1"/>
      <protection/>
    </xf>
    <xf numFmtId="49" fontId="90" fillId="0" borderId="23" xfId="140" applyNumberFormat="1" applyFont="1" applyFill="1" applyBorder="1" applyAlignment="1">
      <alignment horizontal="center" vertical="center" wrapText="1"/>
      <protection/>
    </xf>
    <xf numFmtId="49" fontId="90" fillId="0" borderId="22"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1" fillId="0" borderId="23" xfId="140" applyNumberFormat="1" applyFont="1" applyFill="1" applyBorder="1" applyAlignment="1">
      <alignment horizontal="center" vertical="center"/>
      <protection/>
    </xf>
    <xf numFmtId="0" fontId="11" fillId="0" borderId="23" xfId="140" applyFont="1" applyFill="1" applyBorder="1" applyAlignment="1">
      <alignment horizontal="center" vertical="center"/>
      <protection/>
    </xf>
    <xf numFmtId="0" fontId="11" fillId="0" borderId="39" xfId="140" applyFont="1" applyFill="1" applyBorder="1" applyAlignment="1">
      <alignment horizontal="center" vertical="center"/>
      <protection/>
    </xf>
    <xf numFmtId="0" fontId="11" fillId="0" borderId="22" xfId="140" applyFont="1" applyFill="1" applyBorder="1" applyAlignment="1">
      <alignment horizontal="center" vertical="center"/>
      <protection/>
    </xf>
    <xf numFmtId="0" fontId="11" fillId="0" borderId="17" xfId="140" applyFont="1" applyFill="1" applyBorder="1" applyAlignment="1">
      <alignment horizontal="center" vertical="center" wrapText="1"/>
      <protection/>
    </xf>
    <xf numFmtId="0" fontId="94" fillId="0" borderId="0" xfId="140" applyNumberFormat="1" applyFont="1" applyFill="1" applyAlignment="1">
      <alignment horizontal="center"/>
      <protection/>
    </xf>
    <xf numFmtId="0" fontId="17" fillId="0" borderId="17" xfId="140" applyFont="1" applyFill="1" applyBorder="1" applyAlignment="1">
      <alignment horizontal="center" vertical="center" wrapText="1"/>
      <protection/>
    </xf>
    <xf numFmtId="0" fontId="26" fillId="0" borderId="23" xfId="140" applyFont="1" applyFill="1" applyBorder="1" applyAlignment="1">
      <alignment horizontal="center" vertical="center" wrapText="1"/>
      <protection/>
    </xf>
    <xf numFmtId="0" fontId="26" fillId="0" borderId="22" xfId="140" applyFont="1" applyFill="1" applyBorder="1" applyAlignment="1">
      <alignment horizontal="center" vertical="center" wrapText="1"/>
      <protection/>
    </xf>
    <xf numFmtId="0" fontId="11" fillId="0" borderId="17" xfId="140" applyFont="1" applyFill="1" applyBorder="1" applyAlignment="1">
      <alignment horizontal="center" vertical="center"/>
      <protection/>
    </xf>
    <xf numFmtId="49" fontId="11" fillId="0" borderId="16"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19" xfId="140" applyNumberFormat="1" applyFont="1" applyFill="1" applyBorder="1" applyAlignment="1">
      <alignment horizontal="center" vertical="center"/>
      <protection/>
    </xf>
    <xf numFmtId="0" fontId="11" fillId="0" borderId="18"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20" xfId="140" applyFont="1" applyFill="1" applyBorder="1" applyAlignment="1">
      <alignment horizontal="center" vertical="center" wrapText="1"/>
      <protection/>
    </xf>
    <xf numFmtId="0" fontId="11" fillId="0" borderId="23" xfId="139" applyFont="1" applyBorder="1" applyAlignment="1">
      <alignment horizontal="center" wrapText="1"/>
      <protection/>
    </xf>
    <xf numFmtId="0" fontId="11" fillId="0" borderId="22" xfId="139" applyFont="1" applyBorder="1" applyAlignment="1">
      <alignment horizontal="center" wrapText="1"/>
      <protection/>
    </xf>
    <xf numFmtId="0" fontId="0" fillId="0" borderId="0" xfId="140" applyFont="1" applyFill="1" applyBorder="1" applyAlignment="1">
      <alignment horizontal="left"/>
      <protection/>
    </xf>
    <xf numFmtId="0" fontId="11" fillId="0" borderId="32" xfId="140" applyFont="1" applyFill="1" applyBorder="1" applyAlignment="1">
      <alignment horizontal="center" vertical="center" wrapText="1"/>
      <protection/>
    </xf>
    <xf numFmtId="0" fontId="11" fillId="0" borderId="16" xfId="140" applyFont="1" applyFill="1" applyBorder="1" applyAlignment="1">
      <alignment horizontal="center" vertical="center" wrapText="1"/>
      <protection/>
    </xf>
    <xf numFmtId="0" fontId="11" fillId="0" borderId="33" xfId="140" applyFont="1" applyFill="1" applyBorder="1" applyAlignment="1">
      <alignment horizontal="center" vertical="center" wrapText="1"/>
      <protection/>
    </xf>
    <xf numFmtId="0" fontId="11" fillId="0" borderId="21"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38" xfId="140" applyFont="1" applyFill="1" applyBorder="1" applyAlignment="1">
      <alignment horizontal="center" vertical="center" wrapText="1"/>
      <protection/>
    </xf>
    <xf numFmtId="0" fontId="11" fillId="0" borderId="22" xfId="140" applyFont="1" applyFill="1" applyBorder="1" applyAlignment="1">
      <alignment horizontal="center" vertical="center" wrapText="1"/>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85" fillId="0" borderId="0" xfId="140" applyNumberFormat="1" applyFont="1" applyFill="1" applyAlignment="1">
      <alignment horizontal="center"/>
      <protection/>
    </xf>
    <xf numFmtId="49" fontId="80" fillId="0" borderId="17" xfId="140" applyNumberFormat="1" applyFont="1" applyFill="1" applyBorder="1" applyAlignment="1">
      <alignment horizontal="center" vertical="center" wrapText="1"/>
      <protection/>
    </xf>
    <xf numFmtId="49" fontId="17" fillId="0" borderId="17" xfId="0" applyNumberFormat="1" applyFont="1" applyBorder="1" applyAlignment="1">
      <alignment horizontal="center" vertical="center" wrapText="1"/>
    </xf>
    <xf numFmtId="0" fontId="24" fillId="0" borderId="0" xfId="140" applyNumberFormat="1" applyFont="1" applyFill="1" applyBorder="1" applyAlignment="1">
      <alignment horizontal="center"/>
      <protection/>
    </xf>
    <xf numFmtId="49" fontId="11" fillId="0" borderId="17" xfId="140" applyNumberFormat="1" applyFont="1" applyFill="1" applyBorder="1" applyAlignment="1">
      <alignment horizontal="center" vertical="center"/>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0" fillId="0" borderId="0" xfId="140" applyNumberFormat="1" applyFont="1" applyFill="1" applyBorder="1" applyAlignment="1">
      <alignment horizontal="left" wrapText="1"/>
      <protection/>
    </xf>
    <xf numFmtId="0" fontId="0" fillId="0" borderId="0" xfId="140" applyNumberFormat="1" applyFont="1" applyFill="1" applyBorder="1" applyAlignment="1">
      <alignment horizontal="left"/>
      <protection/>
    </xf>
    <xf numFmtId="0" fontId="7" fillId="0" borderId="0" xfId="140" applyNumberFormat="1" applyFont="1" applyFill="1" applyAlignment="1">
      <alignment horizontal="left"/>
      <protection/>
    </xf>
    <xf numFmtId="49" fontId="0" fillId="0" borderId="0" xfId="140" applyNumberFormat="1" applyFont="1" applyFill="1" applyBorder="1" applyAlignment="1">
      <alignment horizontal="left"/>
      <protection/>
    </xf>
    <xf numFmtId="49" fontId="23" fillId="0" borderId="19" xfId="140" applyNumberFormat="1" applyFont="1" applyFill="1" applyBorder="1" applyAlignment="1">
      <alignment horizontal="left"/>
      <protection/>
    </xf>
    <xf numFmtId="49" fontId="37" fillId="0" borderId="16" xfId="140" applyNumberFormat="1" applyFont="1" applyFill="1" applyBorder="1" applyAlignment="1">
      <alignment horizontal="center" wrapText="1"/>
      <protection/>
    </xf>
    <xf numFmtId="49" fontId="11" fillId="0" borderId="39" xfId="140" applyNumberFormat="1" applyFont="1" applyFill="1" applyBorder="1" applyAlignment="1">
      <alignment horizontal="center" vertical="center" wrapText="1"/>
      <protection/>
    </xf>
    <xf numFmtId="49" fontId="8" fillId="0" borderId="23"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49" fontId="24" fillId="0" borderId="23" xfId="140" applyNumberFormat="1" applyFont="1" applyFill="1" applyBorder="1" applyAlignment="1">
      <alignment horizontal="center" vertical="center" wrapText="1"/>
      <protection/>
    </xf>
    <xf numFmtId="49" fontId="24" fillId="0" borderId="22" xfId="140" applyNumberFormat="1" applyFont="1" applyFill="1" applyBorder="1" applyAlignment="1">
      <alignment horizontal="center" vertical="center" wrapText="1"/>
      <protection/>
    </xf>
    <xf numFmtId="49" fontId="11" fillId="0" borderId="32" xfId="140" applyNumberFormat="1" applyFont="1" applyFill="1" applyBorder="1" applyAlignment="1">
      <alignment horizontal="center" vertical="center" wrapText="1"/>
      <protection/>
    </xf>
    <xf numFmtId="49" fontId="11" fillId="0" borderId="16" xfId="140" applyNumberFormat="1" applyFont="1" applyFill="1" applyBorder="1" applyAlignment="1">
      <alignment horizontal="center" vertical="center" wrapText="1"/>
      <protection/>
    </xf>
    <xf numFmtId="49" fontId="11" fillId="0" borderId="33" xfId="140" applyNumberFormat="1" applyFont="1" applyFill="1" applyBorder="1" applyAlignment="1">
      <alignment horizontal="center" vertical="center" wrapText="1"/>
      <protection/>
    </xf>
    <xf numFmtId="49" fontId="24" fillId="0" borderId="23" xfId="140" applyNumberFormat="1" applyFont="1" applyFill="1" applyBorder="1" applyAlignment="1">
      <alignment horizontal="center" vertical="center"/>
      <protection/>
    </xf>
    <xf numFmtId="49" fontId="24" fillId="0" borderId="22"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wrapText="1"/>
      <protection/>
    </xf>
    <xf numFmtId="49" fontId="11" fillId="0" borderId="34" xfId="140" applyNumberFormat="1" applyFont="1" applyFill="1" applyBorder="1" applyAlignment="1">
      <alignment horizontal="center" vertical="center" wrapText="1"/>
      <protection/>
    </xf>
    <xf numFmtId="49" fontId="11" fillId="40" borderId="23" xfId="0" applyNumberFormat="1" applyFont="1" applyFill="1" applyBorder="1" applyAlignment="1">
      <alignment horizontal="center"/>
    </xf>
    <xf numFmtId="49" fontId="11" fillId="40" borderId="22" xfId="0" applyNumberFormat="1" applyFont="1" applyFill="1" applyBorder="1" applyAlignment="1">
      <alignment horizontal="center"/>
    </xf>
    <xf numFmtId="49" fontId="11" fillId="0" borderId="21" xfId="140" applyNumberFormat="1" applyFont="1" applyFill="1" applyBorder="1" applyAlignment="1">
      <alignment horizontal="center" vertical="center" wrapText="1"/>
      <protection/>
    </xf>
    <xf numFmtId="49" fontId="11" fillId="0" borderId="38" xfId="140" applyNumberFormat="1" applyFont="1" applyFill="1" applyBorder="1" applyAlignment="1">
      <alignment horizontal="center" vertical="center" wrapText="1"/>
      <protection/>
    </xf>
    <xf numFmtId="49" fontId="7" fillId="0" borderId="0" xfId="140" applyNumberFormat="1" applyFont="1" applyFill="1" applyAlignment="1">
      <alignment horizontal="left"/>
      <protection/>
    </xf>
    <xf numFmtId="49" fontId="18" fillId="0" borderId="19" xfId="140" applyNumberFormat="1" applyFont="1" applyFill="1" applyBorder="1" applyAlignment="1">
      <alignment horizontal="center" vertical="center"/>
      <protection/>
    </xf>
    <xf numFmtId="0" fontId="27" fillId="0" borderId="0" xfId="140" applyNumberFormat="1" applyFont="1" applyFill="1" applyBorder="1" applyAlignment="1">
      <alignment horizontal="center"/>
      <protection/>
    </xf>
    <xf numFmtId="0" fontId="88" fillId="0" borderId="39" xfId="140" applyFont="1" applyFill="1" applyBorder="1" applyAlignment="1">
      <alignment horizontal="center" vertical="center" wrapText="1"/>
      <protection/>
    </xf>
    <xf numFmtId="0" fontId="88" fillId="0" borderId="22" xfId="140" applyFont="1" applyFill="1" applyBorder="1" applyAlignment="1">
      <alignment horizontal="center" vertical="center" wrapText="1"/>
      <protection/>
    </xf>
    <xf numFmtId="0" fontId="34" fillId="0" borderId="0" xfId="140" applyNumberFormat="1" applyFont="1" applyFill="1" applyBorder="1" applyAlignment="1">
      <alignment horizontal="center"/>
      <protection/>
    </xf>
    <xf numFmtId="0" fontId="37" fillId="0" borderId="0" xfId="140" applyNumberFormat="1" applyFont="1" applyFill="1" applyBorder="1" applyAlignment="1">
      <alignment horizontal="justify" vertical="justify" wrapText="1"/>
      <protection/>
    </xf>
    <xf numFmtId="0" fontId="30" fillId="0" borderId="0" xfId="140" applyNumberFormat="1" applyFont="1" applyFill="1" applyAlignment="1">
      <alignment horizontal="center"/>
      <protection/>
    </xf>
    <xf numFmtId="0" fontId="12" fillId="0" borderId="17" xfId="140" applyFont="1" applyFill="1" applyBorder="1" applyAlignment="1">
      <alignment horizontal="center" vertical="center" wrapText="1"/>
      <protection/>
    </xf>
    <xf numFmtId="49" fontId="12" fillId="0" borderId="32" xfId="140" applyNumberFormat="1" applyFont="1" applyFill="1" applyBorder="1" applyAlignment="1">
      <alignment horizontal="center" vertical="center"/>
      <protection/>
    </xf>
    <xf numFmtId="49" fontId="12" fillId="0" borderId="33" xfId="140" applyNumberFormat="1" applyFont="1" applyFill="1" applyBorder="1" applyAlignment="1">
      <alignment horizontal="center" vertical="center"/>
      <protection/>
    </xf>
    <xf numFmtId="49" fontId="12" fillId="0" borderId="21" xfId="140" applyNumberFormat="1" applyFont="1" applyFill="1" applyBorder="1" applyAlignment="1">
      <alignment horizontal="center" vertical="center"/>
      <protection/>
    </xf>
    <xf numFmtId="49" fontId="12" fillId="0" borderId="38"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34" xfId="140" applyNumberFormat="1" applyFont="1" applyFill="1" applyBorder="1" applyAlignment="1">
      <alignment horizontal="center" vertical="center"/>
      <protection/>
    </xf>
    <xf numFmtId="0" fontId="19" fillId="0" borderId="0" xfId="140" applyNumberFormat="1" applyFont="1" applyFill="1" applyAlignment="1">
      <alignment horizontal="center"/>
      <protection/>
    </xf>
    <xf numFmtId="0" fontId="11" fillId="0" borderId="23" xfId="140" applyFont="1" applyFill="1" applyBorder="1" applyAlignment="1">
      <alignment horizontal="center" vertical="center" wrapText="1"/>
      <protection/>
    </xf>
    <xf numFmtId="0" fontId="18" fillId="0" borderId="0" xfId="140" applyFont="1" applyFill="1" applyAlignment="1">
      <alignment horizontal="center"/>
      <protection/>
    </xf>
    <xf numFmtId="0" fontId="12" fillId="0" borderId="17" xfId="140" applyNumberFormat="1" applyFont="1" applyFill="1" applyBorder="1" applyAlignment="1">
      <alignment horizontal="center" vertical="center" wrapText="1"/>
      <protection/>
    </xf>
    <xf numFmtId="0" fontId="33" fillId="0" borderId="17" xfId="140" applyFont="1" applyFill="1" applyBorder="1" applyAlignment="1">
      <alignment horizontal="center" vertical="center"/>
      <protection/>
    </xf>
    <xf numFmtId="0" fontId="21" fillId="0" borderId="37" xfId="140" applyNumberFormat="1" applyFont="1" applyFill="1" applyBorder="1" applyAlignment="1">
      <alignment horizontal="center" wrapText="1"/>
      <protection/>
    </xf>
    <xf numFmtId="0" fontId="21" fillId="0" borderId="17" xfId="140" applyNumberFormat="1" applyFont="1" applyFill="1" applyBorder="1" applyAlignment="1">
      <alignment horizontal="center" wrapText="1"/>
      <protection/>
    </xf>
    <xf numFmtId="0" fontId="12" fillId="0" borderId="37" xfId="140" applyNumberFormat="1" applyFont="1" applyFill="1" applyBorder="1" applyAlignment="1">
      <alignment horizontal="center" vertic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2" xfId="140" applyNumberFormat="1" applyFont="1" applyFill="1" applyBorder="1" applyAlignment="1">
      <alignment horizontal="center" vertical="center"/>
      <protection/>
    </xf>
    <xf numFmtId="49" fontId="12" fillId="0" borderId="43"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49" fontId="12" fillId="0" borderId="17" xfId="140" applyNumberFormat="1" applyFont="1" applyFill="1" applyBorder="1" applyAlignment="1">
      <alignment horizontal="center" vertical="center"/>
      <protection/>
    </xf>
    <xf numFmtId="0" fontId="12" fillId="0" borderId="43" xfId="140" applyNumberFormat="1" applyFont="1" applyFill="1" applyBorder="1" applyAlignment="1">
      <alignment horizontal="center" vertical="center" wrapText="1"/>
      <protection/>
    </xf>
    <xf numFmtId="0" fontId="12" fillId="0" borderId="44" xfId="140" applyNumberFormat="1" applyFont="1" applyFill="1" applyBorder="1" applyAlignment="1">
      <alignment horizontal="center" vertical="center" wrapText="1"/>
      <protection/>
    </xf>
    <xf numFmtId="0" fontId="12" fillId="0" borderId="35" xfId="140"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40</xdr:row>
      <xdr:rowOff>0</xdr:rowOff>
    </xdr:from>
    <xdr:ext cx="85725" cy="0"/>
    <xdr:sp fLocksText="0">
      <xdr:nvSpPr>
        <xdr:cNvPr id="1" name="Text Box 1"/>
        <xdr:cNvSpPr txBox="1">
          <a:spLocks noChangeArrowheads="1"/>
        </xdr:cNvSpPr>
      </xdr:nvSpPr>
      <xdr:spPr>
        <a:xfrm>
          <a:off x="352425" y="100203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10871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53" t="s">
        <v>28</v>
      </c>
      <c r="B1" s="953"/>
      <c r="C1" s="950" t="s">
        <v>91</v>
      </c>
      <c r="D1" s="950"/>
      <c r="E1" s="950"/>
      <c r="F1" s="954" t="s">
        <v>87</v>
      </c>
      <c r="G1" s="954"/>
      <c r="H1" s="954"/>
    </row>
    <row r="2" spans="1:8" ht="33.75" customHeight="1">
      <c r="A2" s="955" t="s">
        <v>95</v>
      </c>
      <c r="B2" s="955"/>
      <c r="C2" s="950"/>
      <c r="D2" s="950"/>
      <c r="E2" s="950"/>
      <c r="F2" s="947" t="s">
        <v>88</v>
      </c>
      <c r="G2" s="947"/>
      <c r="H2" s="947"/>
    </row>
    <row r="3" spans="1:8" ht="19.5" customHeight="1">
      <c r="A3" s="9" t="s">
        <v>81</v>
      </c>
      <c r="B3" s="9"/>
      <c r="C3" s="27"/>
      <c r="D3" s="27"/>
      <c r="E3" s="27"/>
      <c r="F3" s="947" t="s">
        <v>89</v>
      </c>
      <c r="G3" s="947"/>
      <c r="H3" s="947"/>
    </row>
    <row r="4" spans="1:8" s="10" customFormat="1" ht="19.5" customHeight="1">
      <c r="A4" s="9"/>
      <c r="B4" s="9"/>
      <c r="D4" s="11"/>
      <c r="F4" s="12" t="s">
        <v>90</v>
      </c>
      <c r="G4" s="12"/>
      <c r="H4" s="12"/>
    </row>
    <row r="5" spans="1:8" s="26" customFormat="1" ht="36" customHeight="1">
      <c r="A5" s="966" t="s">
        <v>72</v>
      </c>
      <c r="B5" s="967"/>
      <c r="C5" s="970" t="s">
        <v>85</v>
      </c>
      <c r="D5" s="971"/>
      <c r="E5" s="972" t="s">
        <v>84</v>
      </c>
      <c r="F5" s="972"/>
      <c r="G5" s="972"/>
      <c r="H5" s="949"/>
    </row>
    <row r="6" spans="1:8" s="26" customFormat="1" ht="20.25" customHeight="1">
      <c r="A6" s="968"/>
      <c r="B6" s="969"/>
      <c r="C6" s="951" t="s">
        <v>3</v>
      </c>
      <c r="D6" s="951" t="s">
        <v>92</v>
      </c>
      <c r="E6" s="948" t="s">
        <v>86</v>
      </c>
      <c r="F6" s="949"/>
      <c r="G6" s="948" t="s">
        <v>93</v>
      </c>
      <c r="H6" s="949"/>
    </row>
    <row r="7" spans="1:8" s="26" customFormat="1" ht="52.5" customHeight="1">
      <c r="A7" s="968"/>
      <c r="B7" s="969"/>
      <c r="C7" s="952"/>
      <c r="D7" s="952"/>
      <c r="E7" s="8" t="s">
        <v>3</v>
      </c>
      <c r="F7" s="8" t="s">
        <v>10</v>
      </c>
      <c r="G7" s="8" t="s">
        <v>3</v>
      </c>
      <c r="H7" s="8" t="s">
        <v>10</v>
      </c>
    </row>
    <row r="8" spans="1:8" ht="15" customHeight="1">
      <c r="A8" s="957" t="s">
        <v>6</v>
      </c>
      <c r="B8" s="958"/>
      <c r="C8" s="13">
        <v>1</v>
      </c>
      <c r="D8" s="13" t="s">
        <v>53</v>
      </c>
      <c r="E8" s="13" t="s">
        <v>58</v>
      </c>
      <c r="F8" s="13" t="s">
        <v>73</v>
      </c>
      <c r="G8" s="13" t="s">
        <v>74</v>
      </c>
      <c r="H8" s="13" t="s">
        <v>75</v>
      </c>
    </row>
    <row r="9" spans="1:8" ht="26.25" customHeight="1">
      <c r="A9" s="959" t="s">
        <v>41</v>
      </c>
      <c r="B9" s="960"/>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61" t="s">
        <v>68</v>
      </c>
      <c r="C16" s="961"/>
      <c r="D16" s="29"/>
      <c r="E16" s="963" t="s">
        <v>21</v>
      </c>
      <c r="F16" s="963"/>
      <c r="G16" s="963"/>
      <c r="H16" s="963"/>
    </row>
    <row r="17" spans="2:8" ht="15.75" customHeight="1">
      <c r="B17" s="961"/>
      <c r="C17" s="961"/>
      <c r="D17" s="29"/>
      <c r="E17" s="964" t="s">
        <v>46</v>
      </c>
      <c r="F17" s="964"/>
      <c r="G17" s="964"/>
      <c r="H17" s="964"/>
    </row>
    <row r="18" spans="2:8" s="30" customFormat="1" ht="15.75" customHeight="1">
      <c r="B18" s="961"/>
      <c r="C18" s="961"/>
      <c r="D18" s="31"/>
      <c r="E18" s="965" t="s">
        <v>67</v>
      </c>
      <c r="F18" s="965"/>
      <c r="G18" s="965"/>
      <c r="H18" s="965"/>
    </row>
    <row r="20" ht="15.75">
      <c r="B20" s="22"/>
    </row>
    <row r="22" ht="15.75" hidden="1">
      <c r="A22" s="23" t="s">
        <v>49</v>
      </c>
    </row>
    <row r="23" spans="1:3" ht="15.75" hidden="1">
      <c r="A23" s="24"/>
      <c r="B23" s="962" t="s">
        <v>59</v>
      </c>
      <c r="C23" s="962"/>
    </row>
    <row r="24" spans="1:8" ht="15.75" customHeight="1" hidden="1">
      <c r="A24" s="25" t="s">
        <v>27</v>
      </c>
      <c r="B24" s="956" t="s">
        <v>63</v>
      </c>
      <c r="C24" s="956"/>
      <c r="D24" s="25"/>
      <c r="E24" s="25"/>
      <c r="F24" s="25"/>
      <c r="G24" s="25"/>
      <c r="H24" s="25"/>
    </row>
    <row r="25" spans="1:8" ht="15" customHeight="1" hidden="1">
      <c r="A25" s="25"/>
      <c r="B25" s="956" t="s">
        <v>66</v>
      </c>
      <c r="C25" s="956"/>
      <c r="D25" s="956"/>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52" t="s">
        <v>324</v>
      </c>
      <c r="B1" s="1152"/>
      <c r="C1" s="1152"/>
      <c r="D1" s="1155" t="s">
        <v>451</v>
      </c>
      <c r="E1" s="1155"/>
      <c r="F1" s="1155"/>
      <c r="G1" s="1155"/>
      <c r="H1" s="1155"/>
      <c r="I1" s="1155"/>
      <c r="J1" s="200" t="s">
        <v>452</v>
      </c>
      <c r="K1" s="331"/>
      <c r="L1" s="331"/>
    </row>
    <row r="2" spans="1:12" ht="18.75" customHeight="1">
      <c r="A2" s="1153" t="s">
        <v>410</v>
      </c>
      <c r="B2" s="1153"/>
      <c r="C2" s="1153"/>
      <c r="D2" s="1239" t="s">
        <v>325</v>
      </c>
      <c r="E2" s="1239"/>
      <c r="F2" s="1239"/>
      <c r="G2" s="1239"/>
      <c r="H2" s="1239"/>
      <c r="I2" s="1239"/>
      <c r="J2" s="1152" t="s">
        <v>453</v>
      </c>
      <c r="K2" s="1152"/>
      <c r="L2" s="1152"/>
    </row>
    <row r="3" spans="1:12" ht="17.25">
      <c r="A3" s="1153" t="s">
        <v>362</v>
      </c>
      <c r="B3" s="1153"/>
      <c r="C3" s="1153"/>
      <c r="D3" s="1240" t="s">
        <v>454</v>
      </c>
      <c r="E3" s="1241"/>
      <c r="F3" s="1241"/>
      <c r="G3" s="1241"/>
      <c r="H3" s="1241"/>
      <c r="I3" s="1241"/>
      <c r="J3" s="203" t="s">
        <v>470</v>
      </c>
      <c r="K3" s="203"/>
      <c r="L3" s="203"/>
    </row>
    <row r="4" spans="1:12" ht="15.75">
      <c r="A4" s="1236" t="s">
        <v>455</v>
      </c>
      <c r="B4" s="1236"/>
      <c r="C4" s="1236"/>
      <c r="D4" s="1237"/>
      <c r="E4" s="1237"/>
      <c r="F4" s="1237"/>
      <c r="G4" s="1237"/>
      <c r="H4" s="1237"/>
      <c r="I4" s="1237"/>
      <c r="J4" s="1150" t="s">
        <v>412</v>
      </c>
      <c r="K4" s="1150"/>
      <c r="L4" s="1150"/>
    </row>
    <row r="5" spans="1:13" ht="15.75">
      <c r="A5" s="333"/>
      <c r="B5" s="333"/>
      <c r="C5" s="334"/>
      <c r="D5" s="334"/>
      <c r="E5" s="202"/>
      <c r="J5" s="335" t="s">
        <v>456</v>
      </c>
      <c r="K5" s="250"/>
      <c r="L5" s="250"/>
      <c r="M5" s="250"/>
    </row>
    <row r="6" spans="1:13" s="338" customFormat="1" ht="24.75" customHeight="1">
      <c r="A6" s="1230" t="s">
        <v>72</v>
      </c>
      <c r="B6" s="1231"/>
      <c r="C6" s="1228" t="s">
        <v>457</v>
      </c>
      <c r="D6" s="1228"/>
      <c r="E6" s="1228"/>
      <c r="F6" s="1228"/>
      <c r="G6" s="1228"/>
      <c r="H6" s="1228"/>
      <c r="I6" s="1228" t="s">
        <v>326</v>
      </c>
      <c r="J6" s="1228"/>
      <c r="K6" s="1228"/>
      <c r="L6" s="1228"/>
      <c r="M6" s="337"/>
    </row>
    <row r="7" spans="1:13" s="338" customFormat="1" ht="17.25" customHeight="1">
      <c r="A7" s="1232"/>
      <c r="B7" s="1233"/>
      <c r="C7" s="1228" t="s">
        <v>38</v>
      </c>
      <c r="D7" s="1228"/>
      <c r="E7" s="1228" t="s">
        <v>7</v>
      </c>
      <c r="F7" s="1228"/>
      <c r="G7" s="1228"/>
      <c r="H7" s="1228"/>
      <c r="I7" s="1228" t="s">
        <v>327</v>
      </c>
      <c r="J7" s="1228"/>
      <c r="K7" s="1228" t="s">
        <v>328</v>
      </c>
      <c r="L7" s="1228"/>
      <c r="M7" s="337"/>
    </row>
    <row r="8" spans="1:12" s="338" customFormat="1" ht="27.75" customHeight="1">
      <c r="A8" s="1232"/>
      <c r="B8" s="1233"/>
      <c r="C8" s="1228"/>
      <c r="D8" s="1228"/>
      <c r="E8" s="1228" t="s">
        <v>329</v>
      </c>
      <c r="F8" s="1228"/>
      <c r="G8" s="1228" t="s">
        <v>330</v>
      </c>
      <c r="H8" s="1228"/>
      <c r="I8" s="1228"/>
      <c r="J8" s="1228"/>
      <c r="K8" s="1228"/>
      <c r="L8" s="1228"/>
    </row>
    <row r="9" spans="1:12" s="338" customFormat="1" ht="24.75" customHeight="1">
      <c r="A9" s="1234"/>
      <c r="B9" s="1235"/>
      <c r="C9" s="336" t="s">
        <v>331</v>
      </c>
      <c r="D9" s="336" t="s">
        <v>10</v>
      </c>
      <c r="E9" s="336" t="s">
        <v>3</v>
      </c>
      <c r="F9" s="336" t="s">
        <v>332</v>
      </c>
      <c r="G9" s="336" t="s">
        <v>3</v>
      </c>
      <c r="H9" s="336" t="s">
        <v>332</v>
      </c>
      <c r="I9" s="336" t="s">
        <v>3</v>
      </c>
      <c r="J9" s="336" t="s">
        <v>332</v>
      </c>
      <c r="K9" s="336" t="s">
        <v>3</v>
      </c>
      <c r="L9" s="336" t="s">
        <v>332</v>
      </c>
    </row>
    <row r="10" spans="1:12" s="340" customFormat="1" ht="15.75">
      <c r="A10" s="1136" t="s">
        <v>6</v>
      </c>
      <c r="B10" s="1137"/>
      <c r="C10" s="339">
        <v>1</v>
      </c>
      <c r="D10" s="339">
        <v>2</v>
      </c>
      <c r="E10" s="339">
        <v>3</v>
      </c>
      <c r="F10" s="339">
        <v>4</v>
      </c>
      <c r="G10" s="339">
        <v>5</v>
      </c>
      <c r="H10" s="339">
        <v>6</v>
      </c>
      <c r="I10" s="339">
        <v>7</v>
      </c>
      <c r="J10" s="339">
        <v>8</v>
      </c>
      <c r="K10" s="339">
        <v>9</v>
      </c>
      <c r="L10" s="339">
        <v>10</v>
      </c>
    </row>
    <row r="11" spans="1:12" s="340" customFormat="1" ht="30.75" customHeight="1">
      <c r="A11" s="1146" t="s">
        <v>407</v>
      </c>
      <c r="B11" s="1147"/>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27" t="s">
        <v>408</v>
      </c>
      <c r="B12" s="1128"/>
      <c r="C12" s="258">
        <v>0</v>
      </c>
      <c r="D12" s="258">
        <v>0</v>
      </c>
      <c r="E12" s="258">
        <v>0</v>
      </c>
      <c r="F12" s="258">
        <v>0</v>
      </c>
      <c r="G12" s="258">
        <v>0</v>
      </c>
      <c r="H12" s="258">
        <v>0</v>
      </c>
      <c r="I12" s="258">
        <v>0</v>
      </c>
      <c r="J12" s="258">
        <v>0</v>
      </c>
      <c r="K12" s="258">
        <v>0</v>
      </c>
      <c r="L12" s="258">
        <v>0</v>
      </c>
    </row>
    <row r="13" spans="1:32" s="340" customFormat="1" ht="17.25" customHeight="1">
      <c r="A13" s="1130" t="s">
        <v>37</v>
      </c>
      <c r="B13" s="1131"/>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44" t="s">
        <v>395</v>
      </c>
      <c r="C28" s="1144"/>
      <c r="D28" s="1144"/>
      <c r="E28" s="213"/>
      <c r="F28" s="267"/>
      <c r="G28" s="267"/>
      <c r="H28" s="1143" t="s">
        <v>395</v>
      </c>
      <c r="I28" s="1143"/>
      <c r="J28" s="1143"/>
      <c r="K28" s="1143"/>
      <c r="L28" s="1143"/>
      <c r="AG28" s="201" t="s">
        <v>396</v>
      </c>
      <c r="AI28" s="199">
        <f>82/88</f>
        <v>0.9318181818181818</v>
      </c>
    </row>
    <row r="29" spans="1:12" s="201" customFormat="1" ht="19.5" customHeight="1">
      <c r="A29" s="211"/>
      <c r="B29" s="1145" t="s">
        <v>333</v>
      </c>
      <c r="C29" s="1145"/>
      <c r="D29" s="1145"/>
      <c r="E29" s="213"/>
      <c r="F29" s="214"/>
      <c r="G29" s="214"/>
      <c r="H29" s="1148" t="s">
        <v>251</v>
      </c>
      <c r="I29" s="1148"/>
      <c r="J29" s="1148"/>
      <c r="K29" s="1148"/>
      <c r="L29" s="1148"/>
    </row>
    <row r="30" spans="1:12" s="205" customFormat="1" ht="15" customHeight="1">
      <c r="A30" s="211"/>
      <c r="B30" s="1229"/>
      <c r="C30" s="1229"/>
      <c r="D30" s="1229"/>
      <c r="E30" s="213"/>
      <c r="F30" s="214"/>
      <c r="G30" s="214"/>
      <c r="H30" s="1101"/>
      <c r="I30" s="1101"/>
      <c r="J30" s="1101"/>
      <c r="K30" s="1101"/>
      <c r="L30" s="1101"/>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27" t="s">
        <v>399</v>
      </c>
      <c r="C33" s="1227"/>
      <c r="D33" s="1227"/>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38" t="s">
        <v>334</v>
      </c>
      <c r="C37" s="1238"/>
      <c r="D37" s="1238"/>
      <c r="E37" s="1238"/>
      <c r="F37" s="1238"/>
      <c r="G37" s="1238"/>
      <c r="H37" s="1238"/>
      <c r="I37" s="1238"/>
      <c r="J37" s="1238"/>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73" t="s">
        <v>441</v>
      </c>
      <c r="C41" s="973"/>
      <c r="D41" s="973"/>
      <c r="E41" s="219"/>
      <c r="F41" s="219"/>
      <c r="G41" s="191"/>
      <c r="H41" s="974" t="s">
        <v>353</v>
      </c>
      <c r="I41" s="974"/>
      <c r="J41" s="974"/>
      <c r="K41" s="974"/>
      <c r="L41" s="974"/>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42" t="s">
        <v>483</v>
      </c>
      <c r="M1" s="1243"/>
      <c r="N1" s="1243"/>
      <c r="O1" s="374"/>
      <c r="P1" s="374"/>
      <c r="Q1" s="374"/>
      <c r="R1" s="374"/>
      <c r="S1" s="374"/>
      <c r="T1" s="374"/>
      <c r="U1" s="374"/>
      <c r="V1" s="374"/>
      <c r="W1" s="374"/>
      <c r="X1" s="374"/>
      <c r="Y1" s="375"/>
    </row>
    <row r="2" spans="11:17" ht="34.5" customHeight="1">
      <c r="K2" s="358"/>
      <c r="L2" s="1244" t="s">
        <v>490</v>
      </c>
      <c r="M2" s="1245"/>
      <c r="N2" s="1246"/>
      <c r="O2" s="38"/>
      <c r="P2" s="360"/>
      <c r="Q2" s="356"/>
    </row>
    <row r="3" spans="11:18" ht="31.5" customHeight="1">
      <c r="K3" s="358"/>
      <c r="L3" s="363" t="s">
        <v>499</v>
      </c>
      <c r="M3" s="364" t="e">
        <f>'06'!#REF!</f>
        <v>#REF!</v>
      </c>
      <c r="N3" s="364"/>
      <c r="O3" s="364"/>
      <c r="P3" s="361"/>
      <c r="Q3" s="357"/>
      <c r="R3" s="354"/>
    </row>
    <row r="4" spans="11:18" ht="30" customHeight="1">
      <c r="K4" s="358"/>
      <c r="L4" s="365" t="s">
        <v>484</v>
      </c>
      <c r="M4" s="366" t="e">
        <f>'06'!#REF!</f>
        <v>#REF!</v>
      </c>
      <c r="N4" s="364"/>
      <c r="O4" s="364"/>
      <c r="P4" s="361"/>
      <c r="Q4" s="357"/>
      <c r="R4" s="354"/>
    </row>
    <row r="5" spans="11:18" ht="31.5" customHeight="1">
      <c r="K5" s="358"/>
      <c r="L5" s="365" t="s">
        <v>485</v>
      </c>
      <c r="M5" s="366" t="e">
        <f>'06'!#REF!</f>
        <v>#REF!</v>
      </c>
      <c r="N5" s="364"/>
      <c r="O5" s="364"/>
      <c r="P5" s="361"/>
      <c r="Q5" s="357"/>
      <c r="R5" s="354"/>
    </row>
    <row r="6" spans="11:18" ht="27" customHeight="1">
      <c r="K6" s="358"/>
      <c r="L6" s="363" t="s">
        <v>486</v>
      </c>
      <c r="M6" s="364" t="e">
        <f>'06'!#REF!</f>
        <v>#REF!</v>
      </c>
      <c r="N6" s="364"/>
      <c r="O6" s="364"/>
      <c r="P6" s="361"/>
      <c r="Q6" s="357"/>
      <c r="R6" s="354"/>
    </row>
    <row r="7" spans="11:18" s="351" customFormat="1" ht="30" customHeight="1">
      <c r="K7" s="359"/>
      <c r="L7" s="367" t="s">
        <v>525</v>
      </c>
      <c r="M7" s="364" t="e">
        <f>'06'!#REF!</f>
        <v>#REF!</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t="e">
        <f>(M7-M8)/M8</f>
        <v>#REF!</v>
      </c>
      <c r="N9" s="364"/>
      <c r="O9" s="364"/>
      <c r="P9" s="361"/>
      <c r="Q9" s="357"/>
      <c r="R9" s="354"/>
    </row>
    <row r="10" spans="11:18" ht="33" customHeight="1">
      <c r="K10" s="358"/>
      <c r="L10" s="363" t="s">
        <v>526</v>
      </c>
      <c r="M10" s="364" t="e">
        <f>'06'!#REF!</f>
        <v>#REF!</v>
      </c>
      <c r="N10" s="364" t="s">
        <v>487</v>
      </c>
      <c r="O10" s="370" t="e">
        <f>M10/M7</f>
        <v>#REF!</v>
      </c>
      <c r="P10" s="361"/>
      <c r="Q10" s="357"/>
      <c r="R10" s="354"/>
    </row>
    <row r="11" spans="11:18" ht="22.5" customHeight="1">
      <c r="K11" s="358"/>
      <c r="L11" s="363" t="s">
        <v>528</v>
      </c>
      <c r="M11" s="364" t="e">
        <f>'06'!#REF!</f>
        <v>#REF!</v>
      </c>
      <c r="N11" s="364" t="s">
        <v>487</v>
      </c>
      <c r="O11" s="370" t="e">
        <f>M11/M7</f>
        <v>#REF!</v>
      </c>
      <c r="P11" s="361"/>
      <c r="Q11" s="357"/>
      <c r="R11" s="354"/>
    </row>
    <row r="12" spans="11:18" ht="34.5" customHeight="1">
      <c r="K12" s="358"/>
      <c r="L12" s="363" t="s">
        <v>529</v>
      </c>
      <c r="M12" s="364" t="e">
        <f>'06'!#REF!+'06'!#REF!</f>
        <v>#REF!</v>
      </c>
      <c r="N12" s="363"/>
      <c r="O12" s="363"/>
      <c r="P12" s="355"/>
      <c r="R12" s="355"/>
    </row>
    <row r="13" spans="11:18" ht="33.75" customHeight="1">
      <c r="K13" s="358"/>
      <c r="L13" s="363" t="s">
        <v>530</v>
      </c>
      <c r="M13" s="370" t="e">
        <f>M12/M7</f>
        <v>#REF!</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t="e">
        <f>M13-M17</f>
        <v>#REF!</v>
      </c>
      <c r="N18" s="364"/>
      <c r="O18" s="364"/>
      <c r="P18" s="361"/>
      <c r="R18" s="355"/>
    </row>
    <row r="19" spans="11:18" ht="24.75" customHeight="1">
      <c r="K19" s="358"/>
      <c r="L19" s="363" t="s">
        <v>533</v>
      </c>
      <c r="M19" s="364" t="e">
        <f>'06'!#REF!</f>
        <v>#REF!</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t="e">
        <f>M19/'06'!#REF!</f>
        <v>#REF!</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t="e">
        <f>M26-M27</f>
        <v>#REF!</v>
      </c>
      <c r="N30" s="364"/>
      <c r="O30" s="364"/>
      <c r="P30" s="361"/>
      <c r="R30" s="355"/>
    </row>
    <row r="31" spans="11:18" ht="24.75" customHeight="1">
      <c r="K31" s="358"/>
      <c r="L31" s="363" t="s">
        <v>537</v>
      </c>
      <c r="M31" s="364" t="e">
        <f>'06'!#REF!</f>
        <v>#REF!</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t="e">
        <f>M31-M32</f>
        <v>#REF!</v>
      </c>
      <c r="N33" s="378" t="s">
        <v>489</v>
      </c>
      <c r="O33" s="377" t="e">
        <f>(M31-M32)/M32</f>
        <v>#REF!</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t="e">
        <f>'07'!#REF!</f>
        <v>#REF!</v>
      </c>
      <c r="N42" s="364"/>
      <c r="O42" s="364"/>
      <c r="P42" s="355"/>
      <c r="R42" s="355"/>
    </row>
    <row r="43" spans="11:18" ht="24.75" customHeight="1">
      <c r="K43" s="358"/>
      <c r="L43" s="372" t="s">
        <v>132</v>
      </c>
      <c r="M43" s="364" t="e">
        <f>'07'!#REF!</f>
        <v>#REF!</v>
      </c>
      <c r="N43" s="364"/>
      <c r="O43" s="364"/>
      <c r="P43" s="355"/>
      <c r="R43" s="355"/>
    </row>
    <row r="44" spans="11:18" ht="24.75" customHeight="1">
      <c r="K44" s="358"/>
      <c r="L44" s="372" t="s">
        <v>485</v>
      </c>
      <c r="M44" s="364" t="e">
        <f>'07'!#REF!</f>
        <v>#REF!</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t="e">
        <f>'07'!#REF!</f>
        <v>#REF!</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t="e">
        <f>'07'!#REF!</f>
        <v>#REF!</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t="e">
        <f>M50-M51</f>
        <v>#REF!</v>
      </c>
      <c r="N52" s="364"/>
      <c r="O52" s="364"/>
      <c r="P52" s="355"/>
      <c r="R52" s="355"/>
    </row>
    <row r="53" spans="11:18" ht="24.75" customHeight="1">
      <c r="K53" s="358"/>
      <c r="L53" s="386" t="s">
        <v>493</v>
      </c>
      <c r="M53" s="377" t="e">
        <f>(M52/M51)</f>
        <v>#REF!</v>
      </c>
      <c r="N53" s="364"/>
      <c r="O53" s="364"/>
      <c r="P53" s="355"/>
      <c r="R53" s="355"/>
    </row>
    <row r="54" spans="11:18" ht="24.75" customHeight="1">
      <c r="K54" s="358"/>
      <c r="L54" s="372" t="s">
        <v>544</v>
      </c>
      <c r="M54" s="364" t="e">
        <f>'07'!#REF!</f>
        <v>#REF!</v>
      </c>
      <c r="N54" s="364" t="s">
        <v>494</v>
      </c>
      <c r="O54" s="370" t="e">
        <f>'07'!#REF!/'07'!#REF!</f>
        <v>#REF!</v>
      </c>
      <c r="P54" s="355"/>
      <c r="R54" s="355"/>
    </row>
    <row r="55" spans="11:18" ht="24.75" customHeight="1">
      <c r="K55" s="358"/>
      <c r="L55" s="372" t="s">
        <v>545</v>
      </c>
      <c r="M55" s="364" t="e">
        <f>'07'!#REF!</f>
        <v>#REF!</v>
      </c>
      <c r="N55" s="364" t="s">
        <v>494</v>
      </c>
      <c r="O55" s="370" t="e">
        <f>'07'!#REF!/'07'!#REF!</f>
        <v>#REF!</v>
      </c>
      <c r="P55" s="355"/>
      <c r="R55" s="355"/>
    </row>
    <row r="56" spans="11:18" ht="24.75" customHeight="1">
      <c r="K56" s="358"/>
      <c r="L56" s="372" t="s">
        <v>546</v>
      </c>
      <c r="M56" s="364" t="e">
        <f>'07'!#REF!+'07'!#REF!+'07'!#REF!</f>
        <v>#REF!</v>
      </c>
      <c r="N56" s="364" t="s">
        <v>494</v>
      </c>
      <c r="O56" s="370" t="e">
        <f>M56/'07'!#REF!</f>
        <v>#REF!</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t="e">
        <f>O56-O57</f>
        <v>#REF!</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t="e">
        <f>'07'!#REF!</f>
        <v>#REF!</v>
      </c>
      <c r="N63" s="364" t="s">
        <v>495</v>
      </c>
      <c r="O63" s="370" t="e">
        <f>'07'!#REF!/'07'!#REF!</f>
        <v>#REF!</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t="e">
        <f>O63-O64</f>
        <v>#REF!</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t="e">
        <f>'07'!#REF!</f>
        <v>#REF!</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t="e">
        <f>M72-M73</f>
        <v>#REF!</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t="e">
        <f>M76/M73</f>
        <v>#REF!</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1247" t="s">
        <v>583</v>
      </c>
      <c r="B2" s="1247"/>
    </row>
    <row r="3" spans="1:2" ht="22.5" customHeight="1">
      <c r="A3" s="528" t="s">
        <v>558</v>
      </c>
      <c r="B3" s="915" t="s">
        <v>745</v>
      </c>
    </row>
    <row r="4" spans="1:2" ht="22.5" customHeight="1">
      <c r="A4" s="528" t="s">
        <v>556</v>
      </c>
      <c r="B4" s="529" t="s">
        <v>683</v>
      </c>
    </row>
    <row r="5" spans="1:2" ht="22.5" customHeight="1">
      <c r="A5" s="528" t="s">
        <v>559</v>
      </c>
      <c r="B5" s="932" t="s">
        <v>747</v>
      </c>
    </row>
    <row r="6" spans="1:2" ht="22.5" customHeight="1">
      <c r="A6" s="528" t="s">
        <v>560</v>
      </c>
      <c r="B6" s="574" t="s">
        <v>684</v>
      </c>
    </row>
    <row r="7" spans="1:2" ht="22.5" customHeight="1">
      <c r="A7" s="528" t="s">
        <v>561</v>
      </c>
      <c r="B7" s="574" t="s">
        <v>737</v>
      </c>
    </row>
    <row r="8" spans="1:2" ht="15.75">
      <c r="A8" s="530" t="s">
        <v>562</v>
      </c>
      <c r="B8" s="916" t="s">
        <v>746</v>
      </c>
    </row>
    <row r="9" ht="15.75">
      <c r="B9" s="574" t="s">
        <v>738</v>
      </c>
    </row>
    <row r="10" spans="1:2" ht="62.25" customHeight="1">
      <c r="A10" s="1248" t="s">
        <v>656</v>
      </c>
      <c r="B10" s="1248"/>
    </row>
    <row r="11" spans="1:2" ht="15.75">
      <c r="A11" s="1249" t="s">
        <v>582</v>
      </c>
      <c r="B11" s="124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7">
      <selection activeCell="C11" sqref="C11:N26"/>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76" t="s">
        <v>29</v>
      </c>
      <c r="B1" s="1276"/>
      <c r="C1" s="417"/>
      <c r="D1" s="1277" t="s">
        <v>82</v>
      </c>
      <c r="E1" s="1277"/>
      <c r="F1" s="1277"/>
      <c r="G1" s="1277"/>
      <c r="H1" s="1277"/>
      <c r="I1" s="1277"/>
      <c r="J1" s="1277"/>
      <c r="K1" s="1277"/>
      <c r="L1" s="1273" t="s">
        <v>557</v>
      </c>
      <c r="M1" s="1273"/>
      <c r="N1" s="1273"/>
    </row>
    <row r="2" spans="1:16" ht="16.5" customHeight="1">
      <c r="A2" s="419" t="s">
        <v>344</v>
      </c>
      <c r="B2" s="419"/>
      <c r="C2" s="419"/>
      <c r="D2" s="1277" t="s">
        <v>118</v>
      </c>
      <c r="E2" s="1277"/>
      <c r="F2" s="1277"/>
      <c r="G2" s="1277"/>
      <c r="H2" s="1277"/>
      <c r="I2" s="1277"/>
      <c r="J2" s="1277"/>
      <c r="K2" s="1277"/>
      <c r="L2" s="1274" t="str">
        <f>'Thong tin'!B4</f>
        <v>CTHADS Tỉnh Thái Bình</v>
      </c>
      <c r="M2" s="1274"/>
      <c r="N2" s="1274"/>
      <c r="P2" s="389"/>
    </row>
    <row r="3" spans="1:16" ht="16.5" customHeight="1">
      <c r="A3" s="419" t="s">
        <v>345</v>
      </c>
      <c r="B3" s="419"/>
      <c r="C3" s="416"/>
      <c r="D3" s="1278" t="str">
        <f>'Thong tin'!B3</f>
        <v>12 tháng / năm 2016</v>
      </c>
      <c r="E3" s="1278"/>
      <c r="F3" s="1278"/>
      <c r="G3" s="1278"/>
      <c r="H3" s="1278"/>
      <c r="I3" s="1278"/>
      <c r="J3" s="1278"/>
      <c r="K3" s="1278"/>
      <c r="L3" s="1273" t="s">
        <v>523</v>
      </c>
      <c r="M3" s="1273"/>
      <c r="N3" s="1273"/>
      <c r="P3" s="390"/>
    </row>
    <row r="4" spans="1:16" ht="16.5" customHeight="1">
      <c r="A4" s="420" t="s">
        <v>119</v>
      </c>
      <c r="B4" s="421"/>
      <c r="C4" s="422"/>
      <c r="D4" s="423"/>
      <c r="E4" s="423"/>
      <c r="F4" s="422"/>
      <c r="G4" s="424"/>
      <c r="H4" s="424"/>
      <c r="I4" s="424"/>
      <c r="J4" s="422"/>
      <c r="K4" s="423"/>
      <c r="L4" s="1274" t="s">
        <v>412</v>
      </c>
      <c r="M4" s="1274"/>
      <c r="N4" s="1274"/>
      <c r="P4" s="390"/>
    </row>
    <row r="5" spans="1:16" ht="16.5" customHeight="1">
      <c r="A5" s="425"/>
      <c r="B5" s="422"/>
      <c r="C5" s="422"/>
      <c r="D5" s="422"/>
      <c r="E5" s="422"/>
      <c r="F5" s="426"/>
      <c r="G5" s="427"/>
      <c r="H5" s="427"/>
      <c r="I5" s="427"/>
      <c r="J5" s="426"/>
      <c r="K5" s="428"/>
      <c r="L5" s="1275" t="s">
        <v>8</v>
      </c>
      <c r="M5" s="1275"/>
      <c r="N5" s="1275"/>
      <c r="P5" s="390"/>
    </row>
    <row r="6" spans="1:16" ht="18.75" customHeight="1">
      <c r="A6" s="1255" t="s">
        <v>69</v>
      </c>
      <c r="B6" s="1256"/>
      <c r="C6" s="1261" t="s">
        <v>38</v>
      </c>
      <c r="D6" s="1261" t="s">
        <v>337</v>
      </c>
      <c r="E6" s="1263"/>
      <c r="F6" s="1263"/>
      <c r="G6" s="1263"/>
      <c r="H6" s="1263"/>
      <c r="I6" s="1263"/>
      <c r="J6" s="1263"/>
      <c r="K6" s="1263"/>
      <c r="L6" s="1263"/>
      <c r="M6" s="1263"/>
      <c r="N6" s="1264"/>
      <c r="P6" s="390"/>
    </row>
    <row r="7" spans="1:16" ht="20.25" customHeight="1">
      <c r="A7" s="1257"/>
      <c r="B7" s="1258"/>
      <c r="C7" s="1262"/>
      <c r="D7" s="1265" t="s">
        <v>120</v>
      </c>
      <c r="E7" s="1267" t="s">
        <v>121</v>
      </c>
      <c r="F7" s="1268"/>
      <c r="G7" s="1269"/>
      <c r="H7" s="1252" t="s">
        <v>122</v>
      </c>
      <c r="I7" s="1252" t="s">
        <v>123</v>
      </c>
      <c r="J7" s="1252" t="s">
        <v>124</v>
      </c>
      <c r="K7" s="1252" t="s">
        <v>125</v>
      </c>
      <c r="L7" s="1252" t="s">
        <v>126</v>
      </c>
      <c r="M7" s="1252" t="s">
        <v>127</v>
      </c>
      <c r="N7" s="1252" t="s">
        <v>128</v>
      </c>
      <c r="O7" s="390"/>
      <c r="P7" s="390"/>
    </row>
    <row r="8" spans="1:16" ht="21" customHeight="1">
      <c r="A8" s="1257"/>
      <c r="B8" s="1258"/>
      <c r="C8" s="1262"/>
      <c r="D8" s="1265"/>
      <c r="E8" s="1254" t="s">
        <v>37</v>
      </c>
      <c r="F8" s="1271" t="s">
        <v>7</v>
      </c>
      <c r="G8" s="1272"/>
      <c r="H8" s="1252"/>
      <c r="I8" s="1252"/>
      <c r="J8" s="1252"/>
      <c r="K8" s="1252"/>
      <c r="L8" s="1252"/>
      <c r="M8" s="1252"/>
      <c r="N8" s="1252"/>
      <c r="O8" s="1270"/>
      <c r="P8" s="1270"/>
    </row>
    <row r="9" spans="1:16" ht="24.75" customHeight="1">
      <c r="A9" s="1259"/>
      <c r="B9" s="1260"/>
      <c r="C9" s="1262"/>
      <c r="D9" s="1266"/>
      <c r="E9" s="1253"/>
      <c r="F9" s="575" t="s">
        <v>200</v>
      </c>
      <c r="G9" s="576" t="s">
        <v>201</v>
      </c>
      <c r="H9" s="1253"/>
      <c r="I9" s="1253"/>
      <c r="J9" s="1253"/>
      <c r="K9" s="1253"/>
      <c r="L9" s="1253"/>
      <c r="M9" s="1253"/>
      <c r="N9" s="1253"/>
      <c r="O9" s="391"/>
      <c r="P9" s="391"/>
    </row>
    <row r="10" spans="1:16" s="393" customFormat="1" ht="18.75" customHeight="1">
      <c r="A10" s="1250" t="s">
        <v>40</v>
      </c>
      <c r="B10" s="1251"/>
      <c r="C10" s="521">
        <v>1</v>
      </c>
      <c r="D10" s="521">
        <v>2</v>
      </c>
      <c r="E10" s="521">
        <v>3</v>
      </c>
      <c r="F10" s="521">
        <v>4</v>
      </c>
      <c r="G10" s="521">
        <v>5</v>
      </c>
      <c r="H10" s="521">
        <v>6</v>
      </c>
      <c r="I10" s="521">
        <v>7</v>
      </c>
      <c r="J10" s="521">
        <v>8</v>
      </c>
      <c r="K10" s="521">
        <v>9</v>
      </c>
      <c r="L10" s="521">
        <v>10</v>
      </c>
      <c r="M10" s="521">
        <v>11</v>
      </c>
      <c r="N10" s="521">
        <v>12</v>
      </c>
      <c r="O10" s="392"/>
      <c r="P10" s="392"/>
    </row>
    <row r="11" spans="1:17" ht="22.5" customHeight="1">
      <c r="A11" s="522" t="s">
        <v>0</v>
      </c>
      <c r="B11" s="430" t="s">
        <v>131</v>
      </c>
      <c r="C11" s="404">
        <v>7119</v>
      </c>
      <c r="D11" s="404">
        <v>329</v>
      </c>
      <c r="E11" s="404">
        <v>3902</v>
      </c>
      <c r="F11" s="404">
        <v>1059</v>
      </c>
      <c r="G11" s="404">
        <v>2843</v>
      </c>
      <c r="H11" s="404">
        <v>4</v>
      </c>
      <c r="I11" s="404">
        <v>2649</v>
      </c>
      <c r="J11" s="404">
        <v>125</v>
      </c>
      <c r="K11" s="404">
        <v>5</v>
      </c>
      <c r="L11" s="404">
        <v>0</v>
      </c>
      <c r="M11" s="404">
        <v>10</v>
      </c>
      <c r="N11" s="404">
        <v>95</v>
      </c>
      <c r="O11" s="390"/>
      <c r="P11" s="390"/>
      <c r="Q11" s="431"/>
    </row>
    <row r="12" spans="1:16" ht="22.5" customHeight="1">
      <c r="A12" s="523">
        <v>1</v>
      </c>
      <c r="B12" s="433" t="s">
        <v>132</v>
      </c>
      <c r="C12" s="409">
        <v>1909</v>
      </c>
      <c r="D12" s="409">
        <v>138</v>
      </c>
      <c r="E12" s="409">
        <v>1571</v>
      </c>
      <c r="F12" s="409">
        <v>548</v>
      </c>
      <c r="G12" s="409">
        <v>1023</v>
      </c>
      <c r="H12" s="409">
        <v>0</v>
      </c>
      <c r="I12" s="409">
        <v>147</v>
      </c>
      <c r="J12" s="409">
        <v>51</v>
      </c>
      <c r="K12" s="409">
        <v>2</v>
      </c>
      <c r="L12" s="409">
        <v>0</v>
      </c>
      <c r="M12" s="409">
        <v>0</v>
      </c>
      <c r="N12" s="409">
        <v>0</v>
      </c>
      <c r="O12" s="390"/>
      <c r="P12" s="390"/>
    </row>
    <row r="13" spans="1:16" ht="22.5" customHeight="1">
      <c r="A13" s="523">
        <v>2</v>
      </c>
      <c r="B13" s="433" t="s">
        <v>133</v>
      </c>
      <c r="C13" s="409">
        <v>5210</v>
      </c>
      <c r="D13" s="409">
        <v>191</v>
      </c>
      <c r="E13" s="409">
        <v>2331</v>
      </c>
      <c r="F13" s="409">
        <v>511</v>
      </c>
      <c r="G13" s="409">
        <v>1820</v>
      </c>
      <c r="H13" s="409">
        <v>4</v>
      </c>
      <c r="I13" s="409">
        <v>2502</v>
      </c>
      <c r="J13" s="409">
        <v>74</v>
      </c>
      <c r="K13" s="409">
        <v>3</v>
      </c>
      <c r="L13" s="409">
        <v>0</v>
      </c>
      <c r="M13" s="409">
        <v>10</v>
      </c>
      <c r="N13" s="409">
        <v>95</v>
      </c>
      <c r="O13" s="390"/>
      <c r="P13" s="390"/>
    </row>
    <row r="14" spans="1:16" ht="22.5" customHeight="1">
      <c r="A14" s="524" t="s">
        <v>1</v>
      </c>
      <c r="B14" s="395" t="s">
        <v>134</v>
      </c>
      <c r="C14" s="409">
        <v>120</v>
      </c>
      <c r="D14" s="409">
        <v>3</v>
      </c>
      <c r="E14" s="409">
        <v>113</v>
      </c>
      <c r="F14" s="409">
        <v>35</v>
      </c>
      <c r="G14" s="409">
        <v>78</v>
      </c>
      <c r="H14" s="409">
        <v>0</v>
      </c>
      <c r="I14" s="409">
        <v>2</v>
      </c>
      <c r="J14" s="409">
        <v>2</v>
      </c>
      <c r="K14" s="409">
        <v>0</v>
      </c>
      <c r="L14" s="409">
        <v>0</v>
      </c>
      <c r="M14" s="409">
        <v>0</v>
      </c>
      <c r="N14" s="409">
        <v>0</v>
      </c>
      <c r="O14" s="390"/>
      <c r="P14" s="390"/>
    </row>
    <row r="15" spans="1:16" ht="22.5" customHeight="1">
      <c r="A15" s="524" t="s">
        <v>9</v>
      </c>
      <c r="B15" s="395" t="s">
        <v>135</v>
      </c>
      <c r="C15" s="409">
        <v>0</v>
      </c>
      <c r="D15" s="409">
        <v>0</v>
      </c>
      <c r="E15" s="409">
        <v>0</v>
      </c>
      <c r="F15" s="409">
        <v>0</v>
      </c>
      <c r="G15" s="409">
        <v>0</v>
      </c>
      <c r="H15" s="409">
        <v>0</v>
      </c>
      <c r="I15" s="409">
        <v>0</v>
      </c>
      <c r="J15" s="409">
        <v>0</v>
      </c>
      <c r="K15" s="409">
        <v>0</v>
      </c>
      <c r="L15" s="409">
        <v>0</v>
      </c>
      <c r="M15" s="409">
        <v>0</v>
      </c>
      <c r="N15" s="409">
        <v>0</v>
      </c>
      <c r="O15" s="390"/>
      <c r="P15" s="390"/>
    </row>
    <row r="16" spans="1:15" ht="22.5" customHeight="1">
      <c r="A16" s="524" t="s">
        <v>136</v>
      </c>
      <c r="B16" s="395" t="s">
        <v>137</v>
      </c>
      <c r="C16" s="404">
        <v>6999</v>
      </c>
      <c r="D16" s="404">
        <v>326</v>
      </c>
      <c r="E16" s="404">
        <v>3789</v>
      </c>
      <c r="F16" s="404">
        <v>1024</v>
      </c>
      <c r="G16" s="404">
        <v>2765</v>
      </c>
      <c r="H16" s="404">
        <v>4</v>
      </c>
      <c r="I16" s="404">
        <v>2647</v>
      </c>
      <c r="J16" s="404">
        <v>123</v>
      </c>
      <c r="K16" s="404">
        <v>5</v>
      </c>
      <c r="L16" s="404">
        <v>0</v>
      </c>
      <c r="M16" s="404">
        <v>10</v>
      </c>
      <c r="N16" s="404">
        <v>95</v>
      </c>
      <c r="O16" s="390"/>
    </row>
    <row r="17" spans="1:15" ht="22.5" customHeight="1">
      <c r="A17" s="524" t="s">
        <v>52</v>
      </c>
      <c r="B17" s="434" t="s">
        <v>138</v>
      </c>
      <c r="C17" s="404">
        <v>5265</v>
      </c>
      <c r="D17" s="404">
        <v>237</v>
      </c>
      <c r="E17" s="404">
        <v>2290</v>
      </c>
      <c r="F17" s="404">
        <v>503</v>
      </c>
      <c r="G17" s="404">
        <v>1787</v>
      </c>
      <c r="H17" s="404">
        <v>4</v>
      </c>
      <c r="I17" s="404">
        <v>2540</v>
      </c>
      <c r="J17" s="404">
        <v>86</v>
      </c>
      <c r="K17" s="404">
        <v>4</v>
      </c>
      <c r="L17" s="404">
        <v>0</v>
      </c>
      <c r="M17" s="404">
        <v>9</v>
      </c>
      <c r="N17" s="404">
        <v>95</v>
      </c>
      <c r="O17" s="390"/>
    </row>
    <row r="18" spans="1:15" ht="22.5" customHeight="1">
      <c r="A18" s="523" t="s">
        <v>54</v>
      </c>
      <c r="B18" s="433" t="s">
        <v>139</v>
      </c>
      <c r="C18" s="409">
        <v>4624</v>
      </c>
      <c r="D18" s="409">
        <v>157</v>
      </c>
      <c r="E18" s="409">
        <v>1837</v>
      </c>
      <c r="F18" s="409">
        <v>396</v>
      </c>
      <c r="G18" s="409">
        <v>1441</v>
      </c>
      <c r="H18" s="409">
        <v>4</v>
      </c>
      <c r="I18" s="409">
        <v>2469</v>
      </c>
      <c r="J18" s="409">
        <v>52</v>
      </c>
      <c r="K18" s="409">
        <v>2</v>
      </c>
      <c r="L18" s="409">
        <v>0</v>
      </c>
      <c r="M18" s="409">
        <v>9</v>
      </c>
      <c r="N18" s="409">
        <v>94</v>
      </c>
      <c r="O18" s="390"/>
    </row>
    <row r="19" spans="1:15" ht="20.25" customHeight="1">
      <c r="A19" s="523" t="s">
        <v>55</v>
      </c>
      <c r="B19" s="433" t="s">
        <v>140</v>
      </c>
      <c r="C19" s="409">
        <v>146</v>
      </c>
      <c r="D19" s="409">
        <v>16</v>
      </c>
      <c r="E19" s="409">
        <v>115</v>
      </c>
      <c r="F19" s="409">
        <v>46</v>
      </c>
      <c r="G19" s="409">
        <v>69</v>
      </c>
      <c r="H19" s="409">
        <v>0</v>
      </c>
      <c r="I19" s="409">
        <v>15</v>
      </c>
      <c r="J19" s="409">
        <v>0</v>
      </c>
      <c r="K19" s="409">
        <v>0</v>
      </c>
      <c r="L19" s="409">
        <v>0</v>
      </c>
      <c r="M19" s="409">
        <v>0</v>
      </c>
      <c r="N19" s="409">
        <v>0</v>
      </c>
      <c r="O19" s="390"/>
    </row>
    <row r="20" spans="1:15" ht="21" customHeight="1">
      <c r="A20" s="523" t="s">
        <v>141</v>
      </c>
      <c r="B20" s="433" t="s">
        <v>142</v>
      </c>
      <c r="C20" s="409">
        <v>472</v>
      </c>
      <c r="D20" s="409">
        <v>53</v>
      </c>
      <c r="E20" s="409">
        <v>332</v>
      </c>
      <c r="F20" s="409">
        <v>59</v>
      </c>
      <c r="G20" s="409">
        <v>273</v>
      </c>
      <c r="H20" s="409">
        <v>0</v>
      </c>
      <c r="I20" s="409">
        <v>56</v>
      </c>
      <c r="J20" s="409">
        <v>28</v>
      </c>
      <c r="K20" s="409">
        <v>2</v>
      </c>
      <c r="L20" s="409">
        <v>0</v>
      </c>
      <c r="M20" s="409">
        <v>0</v>
      </c>
      <c r="N20" s="409">
        <v>1</v>
      </c>
      <c r="O20" s="390"/>
    </row>
    <row r="21" spans="1:15" ht="21" customHeight="1">
      <c r="A21" s="523" t="s">
        <v>143</v>
      </c>
      <c r="B21" s="433" t="s">
        <v>144</v>
      </c>
      <c r="C21" s="409">
        <v>5</v>
      </c>
      <c r="D21" s="409">
        <v>2</v>
      </c>
      <c r="E21" s="409">
        <v>3</v>
      </c>
      <c r="F21" s="409">
        <v>1</v>
      </c>
      <c r="G21" s="409">
        <v>2</v>
      </c>
      <c r="H21" s="409">
        <v>0</v>
      </c>
      <c r="I21" s="409">
        <v>0</v>
      </c>
      <c r="J21" s="409">
        <v>0</v>
      </c>
      <c r="K21" s="409">
        <v>0</v>
      </c>
      <c r="L21" s="409">
        <v>0</v>
      </c>
      <c r="M21" s="409">
        <v>0</v>
      </c>
      <c r="N21" s="409">
        <v>0</v>
      </c>
      <c r="O21" s="390"/>
    </row>
    <row r="22" spans="1:15" ht="21" customHeight="1">
      <c r="A22" s="523" t="s">
        <v>145</v>
      </c>
      <c r="B22" s="433" t="s">
        <v>146</v>
      </c>
      <c r="C22" s="409">
        <v>6</v>
      </c>
      <c r="D22" s="409">
        <v>3</v>
      </c>
      <c r="E22" s="409">
        <v>0</v>
      </c>
      <c r="F22" s="409">
        <v>0</v>
      </c>
      <c r="G22" s="409">
        <v>0</v>
      </c>
      <c r="H22" s="409">
        <v>0</v>
      </c>
      <c r="I22" s="409">
        <v>0</v>
      </c>
      <c r="J22" s="409">
        <v>3</v>
      </c>
      <c r="K22" s="409">
        <v>0</v>
      </c>
      <c r="L22" s="409">
        <v>0</v>
      </c>
      <c r="M22" s="409">
        <v>0</v>
      </c>
      <c r="N22" s="409">
        <v>0</v>
      </c>
      <c r="O22" s="390"/>
    </row>
    <row r="23" spans="1:15" ht="25.5">
      <c r="A23" s="523" t="s">
        <v>147</v>
      </c>
      <c r="B23" s="435" t="s">
        <v>148</v>
      </c>
      <c r="C23" s="409">
        <v>0</v>
      </c>
      <c r="D23" s="409">
        <v>0</v>
      </c>
      <c r="E23" s="409">
        <v>0</v>
      </c>
      <c r="F23" s="409">
        <v>0</v>
      </c>
      <c r="G23" s="409">
        <v>0</v>
      </c>
      <c r="H23" s="409">
        <v>0</v>
      </c>
      <c r="I23" s="409">
        <v>0</v>
      </c>
      <c r="J23" s="409">
        <v>0</v>
      </c>
      <c r="K23" s="409">
        <v>0</v>
      </c>
      <c r="L23" s="409">
        <v>0</v>
      </c>
      <c r="M23" s="409">
        <v>0</v>
      </c>
      <c r="N23" s="409">
        <v>0</v>
      </c>
      <c r="O23" s="390"/>
    </row>
    <row r="24" spans="1:15" ht="21" customHeight="1">
      <c r="A24" s="523" t="s">
        <v>149</v>
      </c>
      <c r="B24" s="433" t="s">
        <v>150</v>
      </c>
      <c r="C24" s="409">
        <v>12</v>
      </c>
      <c r="D24" s="409">
        <v>6</v>
      </c>
      <c r="E24" s="409">
        <v>3</v>
      </c>
      <c r="F24" s="409">
        <v>1</v>
      </c>
      <c r="G24" s="409">
        <v>2</v>
      </c>
      <c r="H24" s="409">
        <v>0</v>
      </c>
      <c r="I24" s="409">
        <v>0</v>
      </c>
      <c r="J24" s="409">
        <v>3</v>
      </c>
      <c r="K24" s="409">
        <v>0</v>
      </c>
      <c r="L24" s="409">
        <v>0</v>
      </c>
      <c r="M24" s="409">
        <v>0</v>
      </c>
      <c r="N24" s="409">
        <v>0</v>
      </c>
      <c r="O24" s="390"/>
    </row>
    <row r="25" spans="1:15" ht="21" customHeight="1">
      <c r="A25" s="524" t="s">
        <v>53</v>
      </c>
      <c r="B25" s="395" t="s">
        <v>151</v>
      </c>
      <c r="C25" s="404">
        <v>1734</v>
      </c>
      <c r="D25" s="409">
        <v>89</v>
      </c>
      <c r="E25" s="520">
        <v>1499</v>
      </c>
      <c r="F25" s="409">
        <v>521</v>
      </c>
      <c r="G25" s="409">
        <v>978</v>
      </c>
      <c r="H25" s="409">
        <v>0</v>
      </c>
      <c r="I25" s="409">
        <v>107</v>
      </c>
      <c r="J25" s="409">
        <v>37</v>
      </c>
      <c r="K25" s="409">
        <v>1</v>
      </c>
      <c r="L25" s="409">
        <v>0</v>
      </c>
      <c r="M25" s="409">
        <v>1</v>
      </c>
      <c r="N25" s="409">
        <v>0</v>
      </c>
      <c r="O25" s="390"/>
    </row>
    <row r="26" spans="1:15" s="416" customFormat="1" ht="26.25">
      <c r="A26" s="524" t="s">
        <v>555</v>
      </c>
      <c r="B26" s="436" t="s">
        <v>152</v>
      </c>
      <c r="C26" s="415">
        <v>0.905982905982906</v>
      </c>
      <c r="D26" s="415">
        <v>0.729957805907173</v>
      </c>
      <c r="E26" s="415">
        <v>0.8524017467248908</v>
      </c>
      <c r="F26" s="415">
        <v>0.878727634194831</v>
      </c>
      <c r="G26" s="415">
        <v>0.8449916060436485</v>
      </c>
      <c r="H26" s="415">
        <v>1</v>
      </c>
      <c r="I26" s="415">
        <v>0.9779527559055118</v>
      </c>
      <c r="J26" s="415">
        <v>0.6046511627906976</v>
      </c>
      <c r="K26" s="415">
        <v>0.5</v>
      </c>
      <c r="L26" s="415" t="e">
        <v>#DIV/0!</v>
      </c>
      <c r="M26" s="415">
        <v>1</v>
      </c>
      <c r="N26" s="415">
        <v>0.9894736842105263</v>
      </c>
      <c r="O26" s="390"/>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10:B10"/>
    <mergeCell ref="M7:M9"/>
    <mergeCell ref="N7:N9"/>
    <mergeCell ref="E8:E9"/>
    <mergeCell ref="L7:L9"/>
    <mergeCell ref="A6:B9"/>
    <mergeCell ref="C6:C9"/>
    <mergeCell ref="D6:N6"/>
    <mergeCell ref="D7:D9"/>
    <mergeCell ref="E7:G7"/>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8"/>
  <sheetViews>
    <sheetView showZeros="0" view="pageBreakPreview" zoomScaleNormal="80" zoomScaleSheetLayoutView="100" zoomScalePageLayoutView="0" workbookViewId="0" topLeftCell="A4">
      <selection activeCell="C12" sqref="C12:C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86" t="s">
        <v>182</v>
      </c>
      <c r="B1" s="1287"/>
      <c r="C1" s="1287"/>
    </row>
    <row r="2" spans="1:3" ht="21.75" customHeight="1">
      <c r="A2" s="1288" t="s">
        <v>70</v>
      </c>
      <c r="B2" s="1288"/>
      <c r="C2" s="518" t="s">
        <v>341</v>
      </c>
    </row>
    <row r="3" spans="1:3" ht="21.75" customHeight="1">
      <c r="A3" s="1285" t="s">
        <v>6</v>
      </c>
      <c r="B3" s="1285"/>
      <c r="C3" s="5">
        <v>1</v>
      </c>
    </row>
    <row r="4" spans="1:3" ht="17.25" customHeight="1">
      <c r="A4" s="397" t="s">
        <v>52</v>
      </c>
      <c r="B4" s="536" t="s">
        <v>566</v>
      </c>
      <c r="C4" s="519">
        <v>5</v>
      </c>
    </row>
    <row r="5" spans="1:3" s="6" customFormat="1" ht="17.25" customHeight="1">
      <c r="A5" s="5" t="s">
        <v>54</v>
      </c>
      <c r="B5" s="537" t="s">
        <v>153</v>
      </c>
      <c r="C5" s="39">
        <v>1</v>
      </c>
    </row>
    <row r="6" spans="1:3" s="6" customFormat="1" ht="17.25" customHeight="1">
      <c r="A6" s="5" t="s">
        <v>55</v>
      </c>
      <c r="B6" s="537" t="s">
        <v>154</v>
      </c>
      <c r="C6" s="39">
        <v>4</v>
      </c>
    </row>
    <row r="7" spans="1:3" s="6" customFormat="1" ht="17.25" customHeight="1">
      <c r="A7" s="5" t="s">
        <v>141</v>
      </c>
      <c r="B7" s="537" t="s">
        <v>155</v>
      </c>
      <c r="C7" s="39">
        <v>0</v>
      </c>
    </row>
    <row r="8" spans="1:3" s="6" customFormat="1" ht="17.25" customHeight="1">
      <c r="A8" s="5" t="s">
        <v>143</v>
      </c>
      <c r="B8" s="537" t="s">
        <v>156</v>
      </c>
      <c r="C8" s="39">
        <v>0</v>
      </c>
    </row>
    <row r="9" spans="1:3" s="6" customFormat="1" ht="17.25" customHeight="1">
      <c r="A9" s="5" t="s">
        <v>145</v>
      </c>
      <c r="B9" s="537" t="s">
        <v>157</v>
      </c>
      <c r="C9" s="39">
        <v>0</v>
      </c>
    </row>
    <row r="10" spans="1:3" s="6" customFormat="1" ht="17.25" customHeight="1">
      <c r="A10" s="5" t="s">
        <v>147</v>
      </c>
      <c r="B10" s="537" t="s">
        <v>158</v>
      </c>
      <c r="C10" s="39">
        <v>0</v>
      </c>
    </row>
    <row r="11" spans="1:3" s="6" customFormat="1" ht="17.25" customHeight="1">
      <c r="A11" s="5" t="s">
        <v>149</v>
      </c>
      <c r="B11" s="537" t="s">
        <v>160</v>
      </c>
      <c r="C11" s="39"/>
    </row>
    <row r="12" spans="1:3" s="32" customFormat="1" ht="17.25" customHeight="1">
      <c r="A12" s="397" t="s">
        <v>53</v>
      </c>
      <c r="B12" s="536" t="s">
        <v>565</v>
      </c>
      <c r="C12" s="519">
        <v>6</v>
      </c>
    </row>
    <row r="13" spans="1:3" s="6" customFormat="1" ht="17.25" customHeight="1">
      <c r="A13" s="5" t="s">
        <v>56</v>
      </c>
      <c r="B13" s="537" t="s">
        <v>159</v>
      </c>
      <c r="C13" s="39">
        <v>3</v>
      </c>
    </row>
    <row r="14" spans="1:3" ht="17.25" customHeight="1">
      <c r="A14" s="5" t="s">
        <v>57</v>
      </c>
      <c r="B14" s="537" t="s">
        <v>160</v>
      </c>
      <c r="C14" s="39">
        <v>3</v>
      </c>
    </row>
    <row r="15" spans="1:3" ht="17.25" customHeight="1">
      <c r="A15" s="397" t="s">
        <v>58</v>
      </c>
      <c r="B15" s="536" t="s">
        <v>150</v>
      </c>
      <c r="C15" s="519">
        <v>12</v>
      </c>
    </row>
    <row r="16" spans="1:3" ht="17.25" customHeight="1">
      <c r="A16" s="5" t="s">
        <v>161</v>
      </c>
      <c r="B16" s="534" t="s">
        <v>162</v>
      </c>
      <c r="C16" s="39">
        <v>8</v>
      </c>
    </row>
    <row r="17" spans="1:3" s="6" customFormat="1" ht="30">
      <c r="A17" s="5" t="s">
        <v>163</v>
      </c>
      <c r="B17" s="537" t="s">
        <v>164</v>
      </c>
      <c r="C17" s="39">
        <v>4</v>
      </c>
    </row>
    <row r="18" spans="1:3" s="6" customFormat="1" ht="17.25" customHeight="1">
      <c r="A18" s="5" t="s">
        <v>165</v>
      </c>
      <c r="B18" s="537" t="s">
        <v>166</v>
      </c>
      <c r="C18" s="39">
        <v>0</v>
      </c>
    </row>
    <row r="19" spans="1:3" s="6" customFormat="1" ht="17.25" customHeight="1">
      <c r="A19" s="397" t="s">
        <v>73</v>
      </c>
      <c r="B19" s="536" t="s">
        <v>564</v>
      </c>
      <c r="C19" s="519">
        <v>146</v>
      </c>
    </row>
    <row r="20" spans="1:3" s="6" customFormat="1" ht="17.25" customHeight="1">
      <c r="A20" s="5" t="s">
        <v>167</v>
      </c>
      <c r="B20" s="537" t="s">
        <v>168</v>
      </c>
      <c r="C20" s="39">
        <v>23</v>
      </c>
    </row>
    <row r="21" spans="1:3" s="6" customFormat="1" ht="17.25" customHeight="1">
      <c r="A21" s="5" t="s">
        <v>169</v>
      </c>
      <c r="B21" s="537" t="s">
        <v>170</v>
      </c>
      <c r="C21" s="39">
        <v>0</v>
      </c>
    </row>
    <row r="22" spans="1:3" s="6" customFormat="1" ht="17.25" customHeight="1">
      <c r="A22" s="5" t="s">
        <v>171</v>
      </c>
      <c r="B22" s="537" t="s">
        <v>172</v>
      </c>
      <c r="C22" s="39">
        <v>1</v>
      </c>
    </row>
    <row r="23" spans="1:3" s="6" customFormat="1" ht="17.25" customHeight="1">
      <c r="A23" s="5" t="s">
        <v>173</v>
      </c>
      <c r="B23" s="537" t="s">
        <v>156</v>
      </c>
      <c r="C23" s="39">
        <v>5</v>
      </c>
    </row>
    <row r="24" spans="1:3" s="6" customFormat="1" ht="17.25" customHeight="1">
      <c r="A24" s="5" t="s">
        <v>174</v>
      </c>
      <c r="B24" s="537" t="s">
        <v>157</v>
      </c>
      <c r="C24" s="39">
        <v>117</v>
      </c>
    </row>
    <row r="25" spans="1:3" s="6" customFormat="1" ht="17.25" customHeight="1">
      <c r="A25" s="5" t="s">
        <v>175</v>
      </c>
      <c r="B25" s="537" t="s">
        <v>176</v>
      </c>
      <c r="C25" s="39">
        <v>0</v>
      </c>
    </row>
    <row r="26" spans="1:3" s="6" customFormat="1" ht="17.25" customHeight="1">
      <c r="A26" s="397" t="s">
        <v>74</v>
      </c>
      <c r="B26" s="536" t="s">
        <v>563</v>
      </c>
      <c r="C26" s="519">
        <v>1734</v>
      </c>
    </row>
    <row r="27" spans="1:3" s="6" customFormat="1" ht="17.25" customHeight="1">
      <c r="A27" s="5" t="s">
        <v>177</v>
      </c>
      <c r="B27" s="537" t="s">
        <v>168</v>
      </c>
      <c r="C27" s="39">
        <v>1642</v>
      </c>
    </row>
    <row r="28" spans="1:3" ht="17.25" customHeight="1">
      <c r="A28" s="5" t="s">
        <v>178</v>
      </c>
      <c r="B28" s="537" t="s">
        <v>170</v>
      </c>
      <c r="C28" s="39">
        <v>0</v>
      </c>
    </row>
    <row r="29" spans="1:3" s="6" customFormat="1" ht="17.25" customHeight="1">
      <c r="A29" s="5" t="s">
        <v>179</v>
      </c>
      <c r="B29" s="537" t="s">
        <v>180</v>
      </c>
      <c r="C29" s="39">
        <v>92</v>
      </c>
    </row>
    <row r="30" spans="1:3" ht="30.75" customHeight="1">
      <c r="A30" s="35"/>
      <c r="B30" s="407"/>
      <c r="C30" s="535" t="str">
        <f>'Thong tin'!B8</f>
        <v>Thái Bình, ngày 05 tháng 10 năm 2016</v>
      </c>
    </row>
    <row r="31" spans="1:3" ht="30.75" customHeight="1">
      <c r="A31" s="35"/>
      <c r="B31" s="907"/>
      <c r="C31" s="531" t="str">
        <f>+'Thong tin'!B9</f>
        <v>KT. CỤC TRƯỞNG</v>
      </c>
    </row>
    <row r="32" spans="1:3" ht="22.5" customHeight="1">
      <c r="A32" s="35"/>
      <c r="B32" s="408" t="s">
        <v>4</v>
      </c>
      <c r="C32" s="531" t="str">
        <f>'Thong tin'!B7</f>
        <v>PHÓ CỤC TRƯỞNG</v>
      </c>
    </row>
    <row r="33" spans="2:3" s="36" customFormat="1" ht="18.75">
      <c r="B33" s="526"/>
      <c r="C33" s="405"/>
    </row>
    <row r="34" spans="2:3" ht="15.75" customHeight="1">
      <c r="B34" s="440"/>
      <c r="C34" s="406"/>
    </row>
    <row r="35" spans="2:3" ht="15.75" customHeight="1">
      <c r="B35" s="440"/>
      <c r="C35" s="405"/>
    </row>
    <row r="36" spans="2:3" ht="15.75" customHeight="1">
      <c r="B36" s="440"/>
      <c r="C36" s="406"/>
    </row>
    <row r="37" spans="2:3" ht="15.75" customHeight="1">
      <c r="B37" s="440"/>
      <c r="C37" s="406"/>
    </row>
    <row r="38" spans="2:3" ht="18.75">
      <c r="B38" s="527" t="str">
        <f>'Thong tin'!B5</f>
        <v>Vũ Văn Tuyên</v>
      </c>
      <c r="C38" s="527" t="str">
        <f>'Thong tin'!B6</f>
        <v>Nguyễn Thái Bình</v>
      </c>
    </row>
    <row r="39" spans="2:3" ht="18.75">
      <c r="B39" s="406"/>
      <c r="C39" s="406"/>
    </row>
    <row r="40" spans="2:3" ht="18.75">
      <c r="B40" s="406"/>
      <c r="C40" s="406"/>
    </row>
    <row r="41" spans="2:3" ht="18.75" hidden="1">
      <c r="B41" s="406"/>
      <c r="C41" s="406"/>
    </row>
    <row r="42" ht="15.75" customHeight="1" hidden="1"/>
    <row r="43" ht="15.75" hidden="1"/>
    <row r="44" ht="15.75" hidden="1"/>
    <row r="45" spans="1:3" ht="16.5" customHeight="1" hidden="1">
      <c r="A45" s="1283" t="s">
        <v>182</v>
      </c>
      <c r="B45" s="1284"/>
      <c r="C45" s="1284"/>
    </row>
    <row r="46" spans="1:3" ht="18.75" hidden="1">
      <c r="A46" s="1279" t="s">
        <v>70</v>
      </c>
      <c r="B46" s="1280"/>
      <c r="C46" s="387" t="s">
        <v>341</v>
      </c>
    </row>
    <row r="47" spans="1:3" ht="15.75" hidden="1">
      <c r="A47" s="1281" t="s">
        <v>6</v>
      </c>
      <c r="B47" s="1282"/>
      <c r="C47" s="399">
        <v>1</v>
      </c>
    </row>
    <row r="48" spans="1:3" ht="19.5" customHeight="1" hidden="1">
      <c r="A48" s="397" t="s">
        <v>52</v>
      </c>
      <c r="B48" s="398" t="s">
        <v>349</v>
      </c>
      <c r="C48" s="400">
        <f>SUM(C49:C54)</f>
        <v>0</v>
      </c>
    </row>
    <row r="49" spans="1:3" ht="19.5" customHeight="1" hidden="1">
      <c r="A49" s="5" t="s">
        <v>54</v>
      </c>
      <c r="B49" s="34" t="s">
        <v>153</v>
      </c>
      <c r="C49" s="401"/>
    </row>
    <row r="50" spans="1:3" ht="19.5" customHeight="1" hidden="1">
      <c r="A50" s="5" t="s">
        <v>55</v>
      </c>
      <c r="B50" s="34" t="s">
        <v>154</v>
      </c>
      <c r="C50" s="401"/>
    </row>
    <row r="51" spans="1:3" ht="19.5" customHeight="1" hidden="1">
      <c r="A51" s="5" t="s">
        <v>141</v>
      </c>
      <c r="B51" s="34" t="s">
        <v>155</v>
      </c>
      <c r="C51" s="401"/>
    </row>
    <row r="52" spans="1:3" ht="19.5" customHeight="1" hidden="1">
      <c r="A52" s="5" t="s">
        <v>143</v>
      </c>
      <c r="B52" s="34" t="s">
        <v>156</v>
      </c>
      <c r="C52" s="401"/>
    </row>
    <row r="53" spans="1:3" ht="19.5" customHeight="1" hidden="1">
      <c r="A53" s="5" t="s">
        <v>145</v>
      </c>
      <c r="B53" s="34" t="s">
        <v>157</v>
      </c>
      <c r="C53" s="401"/>
    </row>
    <row r="54" spans="1:3" ht="19.5" customHeight="1" hidden="1">
      <c r="A54" s="5" t="s">
        <v>147</v>
      </c>
      <c r="B54" s="34" t="s">
        <v>158</v>
      </c>
      <c r="C54" s="401"/>
    </row>
    <row r="55" spans="1:3" ht="19.5" customHeight="1" hidden="1">
      <c r="A55" s="397" t="s">
        <v>53</v>
      </c>
      <c r="B55" s="398" t="s">
        <v>347</v>
      </c>
      <c r="C55" s="400">
        <f>SUM(C56:C57)</f>
        <v>0</v>
      </c>
    </row>
    <row r="56" spans="1:3" ht="19.5" customHeight="1" hidden="1">
      <c r="A56" s="5" t="s">
        <v>56</v>
      </c>
      <c r="B56" s="34" t="s">
        <v>159</v>
      </c>
      <c r="C56" s="401"/>
    </row>
    <row r="57" spans="1:3" ht="19.5" customHeight="1" hidden="1">
      <c r="A57" s="5" t="s">
        <v>57</v>
      </c>
      <c r="B57" s="34" t="s">
        <v>160</v>
      </c>
      <c r="C57" s="401"/>
    </row>
    <row r="58" spans="1:3" ht="19.5" customHeight="1" hidden="1">
      <c r="A58" s="397" t="s">
        <v>58</v>
      </c>
      <c r="B58" s="398" t="s">
        <v>150</v>
      </c>
      <c r="C58" s="400">
        <f>SUM(C59:C61)</f>
        <v>0</v>
      </c>
    </row>
    <row r="59" spans="1:3" ht="19.5" customHeight="1" hidden="1">
      <c r="A59" s="5" t="s">
        <v>161</v>
      </c>
      <c r="B59" s="37" t="s">
        <v>162</v>
      </c>
      <c r="C59" s="401"/>
    </row>
    <row r="60" spans="1:3" ht="19.5" customHeight="1" hidden="1">
      <c r="A60" s="5" t="s">
        <v>163</v>
      </c>
      <c r="B60" s="34" t="s">
        <v>164</v>
      </c>
      <c r="C60" s="401"/>
    </row>
    <row r="61" spans="1:3" ht="19.5" customHeight="1" hidden="1">
      <c r="A61" s="5" t="s">
        <v>165</v>
      </c>
      <c r="B61" s="34" t="s">
        <v>166</v>
      </c>
      <c r="C61" s="401"/>
    </row>
    <row r="62" spans="1:3" ht="19.5" customHeight="1" hidden="1">
      <c r="A62" s="397" t="s">
        <v>73</v>
      </c>
      <c r="B62" s="398" t="s">
        <v>348</v>
      </c>
      <c r="C62" s="400">
        <f>SUM(C63:C68)</f>
        <v>0</v>
      </c>
    </row>
    <row r="63" spans="1:3" ht="19.5" customHeight="1" hidden="1">
      <c r="A63" s="5" t="s">
        <v>167</v>
      </c>
      <c r="B63" s="34" t="s">
        <v>168</v>
      </c>
      <c r="C63" s="401"/>
    </row>
    <row r="64" spans="1:3" ht="19.5" customHeight="1" hidden="1">
      <c r="A64" s="5" t="s">
        <v>169</v>
      </c>
      <c r="B64" s="34" t="s">
        <v>170</v>
      </c>
      <c r="C64" s="401"/>
    </row>
    <row r="65" spans="1:3" ht="19.5" customHeight="1" hidden="1">
      <c r="A65" s="5" t="s">
        <v>171</v>
      </c>
      <c r="B65" s="34" t="s">
        <v>172</v>
      </c>
      <c r="C65" s="401"/>
    </row>
    <row r="66" spans="1:3" ht="19.5" customHeight="1" hidden="1">
      <c r="A66" s="5" t="s">
        <v>173</v>
      </c>
      <c r="B66" s="34" t="s">
        <v>156</v>
      </c>
      <c r="C66" s="401"/>
    </row>
    <row r="67" spans="1:3" ht="19.5" customHeight="1" hidden="1">
      <c r="A67" s="5" t="s">
        <v>174</v>
      </c>
      <c r="B67" s="34" t="s">
        <v>157</v>
      </c>
      <c r="C67" s="401"/>
    </row>
    <row r="68" spans="1:3" ht="19.5" customHeight="1" hidden="1">
      <c r="A68" s="5" t="s">
        <v>175</v>
      </c>
      <c r="B68" s="34" t="s">
        <v>176</v>
      </c>
      <c r="C68" s="401"/>
    </row>
    <row r="69" spans="1:3" ht="19.5" customHeight="1" hidden="1">
      <c r="A69" s="397" t="s">
        <v>74</v>
      </c>
      <c r="B69" s="398" t="s">
        <v>350</v>
      </c>
      <c r="C69" s="400">
        <f>SUM(C70:C72)</f>
        <v>25</v>
      </c>
    </row>
    <row r="70" spans="1:3" ht="19.5" customHeight="1" hidden="1">
      <c r="A70" s="5" t="s">
        <v>177</v>
      </c>
      <c r="B70" s="34" t="s">
        <v>168</v>
      </c>
      <c r="C70" s="401">
        <v>25</v>
      </c>
    </row>
    <row r="71" spans="1:3" ht="19.5" customHeight="1" hidden="1">
      <c r="A71" s="5" t="s">
        <v>178</v>
      </c>
      <c r="B71" s="34" t="s">
        <v>170</v>
      </c>
      <c r="C71" s="401">
        <v>0</v>
      </c>
    </row>
    <row r="72" spans="1:3" ht="19.5" customHeight="1" hidden="1">
      <c r="A72" s="5" t="s">
        <v>179</v>
      </c>
      <c r="B72" s="34" t="s">
        <v>180</v>
      </c>
      <c r="C72" s="401">
        <v>0</v>
      </c>
    </row>
    <row r="73" ht="15.75" hidden="1"/>
    <row r="74" ht="15.75" hidden="1"/>
    <row r="75" ht="15.75" hidden="1"/>
    <row r="76" ht="15.75" hidden="1"/>
    <row r="77" ht="15.75" hidden="1"/>
    <row r="78" ht="15.75" hidden="1"/>
    <row r="79" ht="15.75" hidden="1"/>
    <row r="80" ht="15.75" customHeight="1" hidden="1"/>
    <row r="81" ht="15.75" hidden="1"/>
    <row r="82" ht="15.75" hidden="1"/>
    <row r="83" spans="1:3" ht="16.5" customHeight="1" hidden="1">
      <c r="A83" s="1283" t="s">
        <v>182</v>
      </c>
      <c r="B83" s="1284"/>
      <c r="C83" s="1284"/>
    </row>
    <row r="84" spans="1:3" ht="18.75" hidden="1">
      <c r="A84" s="1279" t="s">
        <v>70</v>
      </c>
      <c r="B84" s="1280"/>
      <c r="C84" s="387" t="s">
        <v>341</v>
      </c>
    </row>
    <row r="85" spans="1:3" ht="24.75" customHeight="1" hidden="1">
      <c r="A85" s="1281" t="s">
        <v>6</v>
      </c>
      <c r="B85" s="1282"/>
      <c r="C85" s="399">
        <v>1</v>
      </c>
    </row>
    <row r="86" spans="1:3" ht="24.75" customHeight="1" hidden="1">
      <c r="A86" s="397" t="s">
        <v>52</v>
      </c>
      <c r="B86" s="398" t="s">
        <v>349</v>
      </c>
      <c r="C86" s="400">
        <f>SUM(C87:C92)</f>
        <v>2</v>
      </c>
    </row>
    <row r="87" spans="1:3" ht="24.75" customHeight="1" hidden="1">
      <c r="A87" s="5" t="s">
        <v>54</v>
      </c>
      <c r="B87" s="34" t="s">
        <v>153</v>
      </c>
      <c r="C87" s="401"/>
    </row>
    <row r="88" spans="1:3" ht="24.75" customHeight="1" hidden="1">
      <c r="A88" s="5" t="s">
        <v>55</v>
      </c>
      <c r="B88" s="34" t="s">
        <v>154</v>
      </c>
      <c r="C88" s="401"/>
    </row>
    <row r="89" spans="1:3" ht="24.75" customHeight="1" hidden="1">
      <c r="A89" s="5" t="s">
        <v>141</v>
      </c>
      <c r="B89" s="34" t="s">
        <v>155</v>
      </c>
      <c r="C89" s="401">
        <v>2</v>
      </c>
    </row>
    <row r="90" spans="1:3" ht="24.75" customHeight="1" hidden="1">
      <c r="A90" s="5" t="s">
        <v>143</v>
      </c>
      <c r="B90" s="34" t="s">
        <v>156</v>
      </c>
      <c r="C90" s="401"/>
    </row>
    <row r="91" spans="1:3" ht="24.75" customHeight="1" hidden="1">
      <c r="A91" s="5" t="s">
        <v>145</v>
      </c>
      <c r="B91" s="34" t="s">
        <v>157</v>
      </c>
      <c r="C91" s="401"/>
    </row>
    <row r="92" spans="1:3" ht="24.75" customHeight="1" hidden="1">
      <c r="A92" s="5" t="s">
        <v>147</v>
      </c>
      <c r="B92" s="34" t="s">
        <v>158</v>
      </c>
      <c r="C92" s="401"/>
    </row>
    <row r="93" spans="1:3" ht="24.75" customHeight="1" hidden="1">
      <c r="A93" s="397" t="s">
        <v>53</v>
      </c>
      <c r="B93" s="398" t="s">
        <v>347</v>
      </c>
      <c r="C93" s="400">
        <f>SUM(C94:C95)</f>
        <v>0</v>
      </c>
    </row>
    <row r="94" spans="1:3" ht="24.75" customHeight="1" hidden="1">
      <c r="A94" s="5" t="s">
        <v>56</v>
      </c>
      <c r="B94" s="34" t="s">
        <v>159</v>
      </c>
      <c r="C94" s="401"/>
    </row>
    <row r="95" spans="1:3" ht="24.75" customHeight="1" hidden="1">
      <c r="A95" s="5" t="s">
        <v>57</v>
      </c>
      <c r="B95" s="34" t="s">
        <v>160</v>
      </c>
      <c r="C95" s="401"/>
    </row>
    <row r="96" spans="1:3" ht="24.75" customHeight="1" hidden="1">
      <c r="A96" s="397" t="s">
        <v>58</v>
      </c>
      <c r="B96" s="398" t="s">
        <v>150</v>
      </c>
      <c r="C96" s="400">
        <f>SUM(C97:C99)</f>
        <v>0</v>
      </c>
    </row>
    <row r="97" spans="1:3" ht="24.75" customHeight="1" hidden="1">
      <c r="A97" s="5" t="s">
        <v>161</v>
      </c>
      <c r="B97" s="37" t="s">
        <v>162</v>
      </c>
      <c r="C97" s="401"/>
    </row>
    <row r="98" spans="1:3" ht="24.75" customHeight="1" hidden="1">
      <c r="A98" s="5" t="s">
        <v>163</v>
      </c>
      <c r="B98" s="34" t="s">
        <v>164</v>
      </c>
      <c r="C98" s="401"/>
    </row>
    <row r="99" spans="1:3" ht="24.75" customHeight="1" hidden="1">
      <c r="A99" s="5" t="s">
        <v>165</v>
      </c>
      <c r="B99" s="34" t="s">
        <v>166</v>
      </c>
      <c r="C99" s="401"/>
    </row>
    <row r="100" spans="1:3" ht="24.75" customHeight="1" hidden="1">
      <c r="A100" s="397" t="s">
        <v>73</v>
      </c>
      <c r="B100" s="398" t="s">
        <v>348</v>
      </c>
      <c r="C100" s="400">
        <f>SUM(C101:C106)</f>
        <v>0</v>
      </c>
    </row>
    <row r="101" spans="1:3" ht="24.75" customHeight="1" hidden="1">
      <c r="A101" s="5" t="s">
        <v>167</v>
      </c>
      <c r="B101" s="34" t="s">
        <v>168</v>
      </c>
      <c r="C101" s="401"/>
    </row>
    <row r="102" spans="1:3" ht="24.75" customHeight="1" hidden="1">
      <c r="A102" s="5" t="s">
        <v>169</v>
      </c>
      <c r="B102" s="34" t="s">
        <v>170</v>
      </c>
      <c r="C102" s="401"/>
    </row>
    <row r="103" spans="1:3" ht="24.75" customHeight="1" hidden="1">
      <c r="A103" s="5" t="s">
        <v>171</v>
      </c>
      <c r="B103" s="34" t="s">
        <v>172</v>
      </c>
      <c r="C103" s="401"/>
    </row>
    <row r="104" spans="1:3" ht="24.75" customHeight="1" hidden="1">
      <c r="A104" s="5" t="s">
        <v>173</v>
      </c>
      <c r="B104" s="34" t="s">
        <v>156</v>
      </c>
      <c r="C104" s="401"/>
    </row>
    <row r="105" spans="1:3" ht="24.75" customHeight="1" hidden="1">
      <c r="A105" s="5" t="s">
        <v>174</v>
      </c>
      <c r="B105" s="34" t="s">
        <v>157</v>
      </c>
      <c r="C105" s="401"/>
    </row>
    <row r="106" spans="1:3" ht="24.75" customHeight="1" hidden="1">
      <c r="A106" s="5" t="s">
        <v>175</v>
      </c>
      <c r="B106" s="34" t="s">
        <v>176</v>
      </c>
      <c r="C106" s="401"/>
    </row>
    <row r="107" spans="1:3" ht="24.75" customHeight="1" hidden="1">
      <c r="A107" s="397" t="s">
        <v>74</v>
      </c>
      <c r="B107" s="398" t="s">
        <v>350</v>
      </c>
      <c r="C107" s="400">
        <f>SUM(C108:C110)</f>
        <v>46</v>
      </c>
    </row>
    <row r="108" spans="1:3" ht="24.75" customHeight="1" hidden="1">
      <c r="A108" s="5" t="s">
        <v>177</v>
      </c>
      <c r="B108" s="34" t="s">
        <v>168</v>
      </c>
      <c r="C108" s="401">
        <v>43</v>
      </c>
    </row>
    <row r="109" spans="1:3" ht="24.75" customHeight="1" hidden="1">
      <c r="A109" s="5" t="s">
        <v>178</v>
      </c>
      <c r="B109" s="34" t="s">
        <v>170</v>
      </c>
      <c r="C109" s="401"/>
    </row>
    <row r="110" spans="1:3" ht="24.75" customHeight="1" hidden="1">
      <c r="A110" s="5" t="s">
        <v>179</v>
      </c>
      <c r="B110" s="34" t="s">
        <v>180</v>
      </c>
      <c r="C110" s="401">
        <v>3</v>
      </c>
    </row>
    <row r="111" ht="15.75" hidden="1"/>
    <row r="112" ht="15.75" hidden="1"/>
    <row r="113" ht="15.75" hidden="1"/>
    <row r="114" ht="15.75" hidden="1"/>
    <row r="115" ht="15.75" hidden="1"/>
    <row r="116" ht="15.75" hidden="1"/>
    <row r="117" ht="15.75" hidden="1"/>
    <row r="118" ht="15.75" customHeight="1" hidden="1"/>
    <row r="119" ht="15.75" hidden="1"/>
    <row r="120" ht="15.75" hidden="1"/>
    <row r="121" spans="1:3" ht="16.5" customHeight="1" hidden="1">
      <c r="A121" s="1283" t="s">
        <v>182</v>
      </c>
      <c r="B121" s="1284"/>
      <c r="C121" s="1284"/>
    </row>
    <row r="122" spans="1:3" ht="18.75" hidden="1">
      <c r="A122" s="1279" t="s">
        <v>70</v>
      </c>
      <c r="B122" s="1280"/>
      <c r="C122" s="387" t="s">
        <v>341</v>
      </c>
    </row>
    <row r="123" spans="1:3" ht="15.75" hidden="1">
      <c r="A123" s="1281" t="s">
        <v>6</v>
      </c>
      <c r="B123" s="1282"/>
      <c r="C123" s="399">
        <v>1</v>
      </c>
    </row>
    <row r="124" spans="1:3" ht="24.75" customHeight="1" hidden="1">
      <c r="A124" s="397" t="s">
        <v>52</v>
      </c>
      <c r="B124" s="398" t="s">
        <v>349</v>
      </c>
      <c r="C124" s="400">
        <f>SUM(C125:C130)</f>
        <v>0</v>
      </c>
    </row>
    <row r="125" spans="1:3" ht="24.75" customHeight="1" hidden="1">
      <c r="A125" s="5" t="s">
        <v>54</v>
      </c>
      <c r="B125" s="34" t="s">
        <v>153</v>
      </c>
      <c r="C125" s="401"/>
    </row>
    <row r="126" spans="1:3" ht="24.75" customHeight="1" hidden="1">
      <c r="A126" s="5" t="s">
        <v>55</v>
      </c>
      <c r="B126" s="34" t="s">
        <v>154</v>
      </c>
      <c r="C126" s="401"/>
    </row>
    <row r="127" spans="1:3" ht="24.75" customHeight="1" hidden="1">
      <c r="A127" s="5" t="s">
        <v>141</v>
      </c>
      <c r="B127" s="34" t="s">
        <v>155</v>
      </c>
      <c r="C127" s="401"/>
    </row>
    <row r="128" spans="1:3" ht="24.75" customHeight="1" hidden="1">
      <c r="A128" s="5" t="s">
        <v>143</v>
      </c>
      <c r="B128" s="34" t="s">
        <v>156</v>
      </c>
      <c r="C128" s="401"/>
    </row>
    <row r="129" spans="1:3" ht="24.75" customHeight="1" hidden="1">
      <c r="A129" s="5" t="s">
        <v>145</v>
      </c>
      <c r="B129" s="34" t="s">
        <v>157</v>
      </c>
      <c r="C129" s="401"/>
    </row>
    <row r="130" spans="1:3" ht="24.75" customHeight="1" hidden="1">
      <c r="A130" s="5" t="s">
        <v>147</v>
      </c>
      <c r="B130" s="34" t="s">
        <v>158</v>
      </c>
      <c r="C130" s="401"/>
    </row>
    <row r="131" spans="1:3" ht="24.75" customHeight="1" hidden="1">
      <c r="A131" s="397" t="s">
        <v>53</v>
      </c>
      <c r="B131" s="398" t="s">
        <v>347</v>
      </c>
      <c r="C131" s="400">
        <f>SUM(C132:C133)</f>
        <v>0</v>
      </c>
    </row>
    <row r="132" spans="1:3" ht="24.75" customHeight="1" hidden="1">
      <c r="A132" s="5" t="s">
        <v>56</v>
      </c>
      <c r="B132" s="34" t="s">
        <v>159</v>
      </c>
      <c r="C132" s="401"/>
    </row>
    <row r="133" spans="1:3" ht="24.75" customHeight="1" hidden="1">
      <c r="A133" s="5" t="s">
        <v>57</v>
      </c>
      <c r="B133" s="34" t="s">
        <v>160</v>
      </c>
      <c r="C133" s="401"/>
    </row>
    <row r="134" spans="1:3" ht="24.75" customHeight="1" hidden="1">
      <c r="A134" s="397" t="s">
        <v>58</v>
      </c>
      <c r="B134" s="398" t="s">
        <v>150</v>
      </c>
      <c r="C134" s="400">
        <f>SUM(C135:C137)</f>
        <v>12</v>
      </c>
    </row>
    <row r="135" spans="1:3" ht="24.75" customHeight="1" hidden="1">
      <c r="A135" s="5" t="s">
        <v>161</v>
      </c>
      <c r="B135" s="37" t="s">
        <v>162</v>
      </c>
      <c r="C135" s="401">
        <v>12</v>
      </c>
    </row>
    <row r="136" spans="1:3" ht="24.75" customHeight="1" hidden="1">
      <c r="A136" s="5" t="s">
        <v>163</v>
      </c>
      <c r="B136" s="34" t="s">
        <v>164</v>
      </c>
      <c r="C136" s="401"/>
    </row>
    <row r="137" spans="1:3" ht="24.75" customHeight="1" hidden="1">
      <c r="A137" s="5" t="s">
        <v>165</v>
      </c>
      <c r="B137" s="34" t="s">
        <v>166</v>
      </c>
      <c r="C137" s="401"/>
    </row>
    <row r="138" spans="1:3" ht="24.75" customHeight="1" hidden="1">
      <c r="A138" s="397" t="s">
        <v>73</v>
      </c>
      <c r="B138" s="398" t="s">
        <v>348</v>
      </c>
      <c r="C138" s="400">
        <f>SUM(C139:C144)</f>
        <v>0</v>
      </c>
    </row>
    <row r="139" spans="1:3" ht="24.75" customHeight="1" hidden="1">
      <c r="A139" s="5" t="s">
        <v>167</v>
      </c>
      <c r="B139" s="34" t="s">
        <v>168</v>
      </c>
      <c r="C139" s="401"/>
    </row>
    <row r="140" spans="1:3" ht="24.75" customHeight="1" hidden="1">
      <c r="A140" s="5" t="s">
        <v>169</v>
      </c>
      <c r="B140" s="34" t="s">
        <v>170</v>
      </c>
      <c r="C140" s="401"/>
    </row>
    <row r="141" spans="1:3" ht="24.75" customHeight="1" hidden="1">
      <c r="A141" s="5" t="s">
        <v>171</v>
      </c>
      <c r="B141" s="34" t="s">
        <v>172</v>
      </c>
      <c r="C141" s="401"/>
    </row>
    <row r="142" spans="1:3" ht="24.75" customHeight="1" hidden="1">
      <c r="A142" s="5" t="s">
        <v>173</v>
      </c>
      <c r="B142" s="34" t="s">
        <v>156</v>
      </c>
      <c r="C142" s="401"/>
    </row>
    <row r="143" spans="1:3" ht="24.75" customHeight="1" hidden="1">
      <c r="A143" s="5" t="s">
        <v>174</v>
      </c>
      <c r="B143" s="34" t="s">
        <v>157</v>
      </c>
      <c r="C143" s="401"/>
    </row>
    <row r="144" spans="1:3" ht="24.75" customHeight="1" hidden="1">
      <c r="A144" s="5" t="s">
        <v>175</v>
      </c>
      <c r="B144" s="34" t="s">
        <v>176</v>
      </c>
      <c r="C144" s="401"/>
    </row>
    <row r="145" spans="1:3" ht="24.75" customHeight="1" hidden="1">
      <c r="A145" s="397" t="s">
        <v>74</v>
      </c>
      <c r="B145" s="398" t="s">
        <v>350</v>
      </c>
      <c r="C145" s="400">
        <f>SUM(C146:C148)</f>
        <v>19</v>
      </c>
    </row>
    <row r="146" spans="1:3" ht="24.75" customHeight="1" hidden="1">
      <c r="A146" s="5" t="s">
        <v>177</v>
      </c>
      <c r="B146" s="34" t="s">
        <v>168</v>
      </c>
      <c r="C146" s="401"/>
    </row>
    <row r="147" spans="1:3" ht="24.75" customHeight="1" hidden="1">
      <c r="A147" s="5" t="s">
        <v>178</v>
      </c>
      <c r="B147" s="34" t="s">
        <v>170</v>
      </c>
      <c r="C147" s="401"/>
    </row>
    <row r="148" spans="1:3" ht="24.75" customHeight="1" hidden="1">
      <c r="A148" s="5" t="s">
        <v>179</v>
      </c>
      <c r="B148" s="34" t="s">
        <v>180</v>
      </c>
      <c r="C148" s="401">
        <v>19</v>
      </c>
    </row>
    <row r="149" ht="15.75" hidden="1"/>
    <row r="150" ht="15.75" hidden="1"/>
    <row r="151" ht="15.75" hidden="1"/>
    <row r="152" ht="15.75" hidden="1"/>
    <row r="153" ht="15.75" hidden="1"/>
    <row r="154" ht="15.75" hidden="1"/>
    <row r="155" ht="15.75" hidden="1"/>
    <row r="156" ht="15.75" hidden="1"/>
    <row r="157" ht="15.75" hidden="1"/>
    <row r="158" ht="15.75" customHeight="1" hidden="1"/>
    <row r="159" ht="15.75" hidden="1"/>
    <row r="160" ht="15.75" hidden="1"/>
    <row r="161" spans="1:3" ht="16.5" customHeight="1" hidden="1">
      <c r="A161" s="1283" t="s">
        <v>182</v>
      </c>
      <c r="B161" s="1284"/>
      <c r="C161" s="1284"/>
    </row>
    <row r="162" spans="1:3" ht="18.75" hidden="1">
      <c r="A162" s="1279" t="s">
        <v>70</v>
      </c>
      <c r="B162" s="1280"/>
      <c r="C162" s="387" t="s">
        <v>341</v>
      </c>
    </row>
    <row r="163" spans="1:3" ht="15.75" hidden="1">
      <c r="A163" s="1281" t="s">
        <v>6</v>
      </c>
      <c r="B163" s="1282"/>
      <c r="C163" s="399">
        <v>1</v>
      </c>
    </row>
    <row r="164" spans="1:3" ht="24.75" customHeight="1" hidden="1">
      <c r="A164" s="397" t="s">
        <v>52</v>
      </c>
      <c r="B164" s="398" t="s">
        <v>349</v>
      </c>
      <c r="C164" s="400">
        <f>SUM(C165:C170)</f>
        <v>0</v>
      </c>
    </row>
    <row r="165" spans="1:3" ht="24.75" customHeight="1" hidden="1">
      <c r="A165" s="5" t="s">
        <v>54</v>
      </c>
      <c r="B165" s="34" t="s">
        <v>153</v>
      </c>
      <c r="C165" s="401"/>
    </row>
    <row r="166" spans="1:3" ht="24.75" customHeight="1" hidden="1">
      <c r="A166" s="5" t="s">
        <v>55</v>
      </c>
      <c r="B166" s="34" t="s">
        <v>154</v>
      </c>
      <c r="C166" s="401"/>
    </row>
    <row r="167" spans="1:3" ht="24.75" customHeight="1" hidden="1">
      <c r="A167" s="5" t="s">
        <v>141</v>
      </c>
      <c r="B167" s="34" t="s">
        <v>155</v>
      </c>
      <c r="C167" s="401"/>
    </row>
    <row r="168" spans="1:3" ht="24.75" customHeight="1" hidden="1">
      <c r="A168" s="5" t="s">
        <v>143</v>
      </c>
      <c r="B168" s="34" t="s">
        <v>156</v>
      </c>
      <c r="C168" s="401"/>
    </row>
    <row r="169" spans="1:3" ht="24.75" customHeight="1" hidden="1">
      <c r="A169" s="5" t="s">
        <v>145</v>
      </c>
      <c r="B169" s="34" t="s">
        <v>157</v>
      </c>
      <c r="C169" s="401"/>
    </row>
    <row r="170" spans="1:3" ht="24.75" customHeight="1" hidden="1">
      <c r="A170" s="5" t="s">
        <v>147</v>
      </c>
      <c r="B170" s="34" t="s">
        <v>158</v>
      </c>
      <c r="C170" s="401"/>
    </row>
    <row r="171" spans="1:3" ht="24.75" customHeight="1" hidden="1">
      <c r="A171" s="397" t="s">
        <v>53</v>
      </c>
      <c r="B171" s="398" t="s">
        <v>347</v>
      </c>
      <c r="C171" s="400">
        <f>SUM(C172:C173)</f>
        <v>0</v>
      </c>
    </row>
    <row r="172" spans="1:3" ht="24.75" customHeight="1" hidden="1">
      <c r="A172" s="5" t="s">
        <v>56</v>
      </c>
      <c r="B172" s="34" t="s">
        <v>159</v>
      </c>
      <c r="C172" s="401"/>
    </row>
    <row r="173" spans="1:3" ht="24.75" customHeight="1" hidden="1">
      <c r="A173" s="5" t="s">
        <v>57</v>
      </c>
      <c r="B173" s="34" t="s">
        <v>160</v>
      </c>
      <c r="C173" s="401"/>
    </row>
    <row r="174" spans="1:3" ht="24.75" customHeight="1" hidden="1">
      <c r="A174" s="397" t="s">
        <v>58</v>
      </c>
      <c r="B174" s="398" t="s">
        <v>150</v>
      </c>
      <c r="C174" s="400">
        <f>SUM(C175:C177)</f>
        <v>0</v>
      </c>
    </row>
    <row r="175" spans="1:3" ht="24.75" customHeight="1" hidden="1">
      <c r="A175" s="5" t="s">
        <v>161</v>
      </c>
      <c r="B175" s="37" t="s">
        <v>162</v>
      </c>
      <c r="C175" s="401"/>
    </row>
    <row r="176" spans="1:3" ht="24.75" customHeight="1" hidden="1">
      <c r="A176" s="5" t="s">
        <v>163</v>
      </c>
      <c r="B176" s="34" t="s">
        <v>164</v>
      </c>
      <c r="C176" s="401"/>
    </row>
    <row r="177" spans="1:3" ht="24.75" customHeight="1" hidden="1">
      <c r="A177" s="5" t="s">
        <v>165</v>
      </c>
      <c r="B177" s="34" t="s">
        <v>166</v>
      </c>
      <c r="C177" s="401"/>
    </row>
    <row r="178" spans="1:3" ht="24.75" customHeight="1" hidden="1">
      <c r="A178" s="397" t="s">
        <v>73</v>
      </c>
      <c r="B178" s="398" t="s">
        <v>348</v>
      </c>
      <c r="C178" s="400">
        <f>SUM(C179:C184)</f>
        <v>1</v>
      </c>
    </row>
    <row r="179" spans="1:3" ht="24.75" customHeight="1" hidden="1">
      <c r="A179" s="5" t="s">
        <v>167</v>
      </c>
      <c r="B179" s="34" t="s">
        <v>168</v>
      </c>
      <c r="C179" s="401">
        <v>1</v>
      </c>
    </row>
    <row r="180" spans="1:3" ht="24.75" customHeight="1" hidden="1">
      <c r="A180" s="5" t="s">
        <v>169</v>
      </c>
      <c r="B180" s="34" t="s">
        <v>170</v>
      </c>
      <c r="C180" s="401">
        <v>0</v>
      </c>
    </row>
    <row r="181" spans="1:3" ht="24.75" customHeight="1" hidden="1">
      <c r="A181" s="5" t="s">
        <v>171</v>
      </c>
      <c r="B181" s="34" t="s">
        <v>172</v>
      </c>
      <c r="C181" s="401">
        <v>0</v>
      </c>
    </row>
    <row r="182" spans="1:3" ht="24.75" customHeight="1" hidden="1">
      <c r="A182" s="5" t="s">
        <v>173</v>
      </c>
      <c r="B182" s="34" t="s">
        <v>156</v>
      </c>
      <c r="C182" s="401">
        <v>0</v>
      </c>
    </row>
    <row r="183" spans="1:3" ht="24.75" customHeight="1" hidden="1">
      <c r="A183" s="5" t="s">
        <v>174</v>
      </c>
      <c r="B183" s="34" t="s">
        <v>157</v>
      </c>
      <c r="C183" s="401">
        <v>0</v>
      </c>
    </row>
    <row r="184" spans="1:3" ht="24.75" customHeight="1" hidden="1">
      <c r="A184" s="5" t="s">
        <v>175</v>
      </c>
      <c r="B184" s="34" t="s">
        <v>176</v>
      </c>
      <c r="C184" s="401">
        <v>0</v>
      </c>
    </row>
    <row r="185" spans="1:3" ht="24.75" customHeight="1" hidden="1">
      <c r="A185" s="397" t="s">
        <v>74</v>
      </c>
      <c r="B185" s="398" t="s">
        <v>350</v>
      </c>
      <c r="C185" s="400">
        <f>SUM(C186:C188)</f>
        <v>74</v>
      </c>
    </row>
    <row r="186" spans="1:3" ht="24.75" customHeight="1" hidden="1">
      <c r="A186" s="5" t="s">
        <v>177</v>
      </c>
      <c r="B186" s="34" t="s">
        <v>168</v>
      </c>
      <c r="C186" s="401">
        <v>66</v>
      </c>
    </row>
    <row r="187" spans="1:3" ht="24.75" customHeight="1" hidden="1">
      <c r="A187" s="5" t="s">
        <v>178</v>
      </c>
      <c r="B187" s="34" t="s">
        <v>170</v>
      </c>
      <c r="C187" s="401">
        <v>0</v>
      </c>
    </row>
    <row r="188" spans="1:3" ht="24.75" customHeight="1" hidden="1">
      <c r="A188" s="5" t="s">
        <v>179</v>
      </c>
      <c r="B188" s="34" t="s">
        <v>180</v>
      </c>
      <c r="C188" s="401">
        <v>8</v>
      </c>
    </row>
    <row r="189" ht="15.75" hidden="1"/>
    <row r="190" ht="15.75" hidden="1"/>
    <row r="191" ht="15.75" hidden="1"/>
    <row r="192" ht="15.75" hidden="1"/>
    <row r="193" ht="15.75" hidden="1"/>
    <row r="194" ht="15.75" hidden="1"/>
    <row r="195" ht="15.75" hidden="1"/>
    <row r="196" ht="15.75" hidden="1"/>
    <row r="197" ht="15.75" customHeight="1" hidden="1"/>
    <row r="198" ht="15.75" hidden="1"/>
    <row r="199" ht="15.75" hidden="1"/>
    <row r="200" spans="1:3" ht="16.5" customHeight="1" hidden="1">
      <c r="A200" s="1283" t="s">
        <v>182</v>
      </c>
      <c r="B200" s="1284"/>
      <c r="C200" s="1284"/>
    </row>
    <row r="201" spans="1:3" ht="18.75" hidden="1">
      <c r="A201" s="1279" t="s">
        <v>70</v>
      </c>
      <c r="B201" s="1280"/>
      <c r="C201" s="387" t="s">
        <v>341</v>
      </c>
    </row>
    <row r="202" spans="1:3" ht="15.75" hidden="1">
      <c r="A202" s="1281" t="s">
        <v>6</v>
      </c>
      <c r="B202" s="1282"/>
      <c r="C202" s="399">
        <v>1</v>
      </c>
    </row>
    <row r="203" spans="1:3" ht="24.75" customHeight="1" hidden="1">
      <c r="A203" s="397" t="s">
        <v>52</v>
      </c>
      <c r="B203" s="398" t="s">
        <v>349</v>
      </c>
      <c r="C203" s="400">
        <f>SUM(C204:C209)</f>
        <v>0</v>
      </c>
    </row>
    <row r="204" spans="1:3" ht="24.75" customHeight="1" hidden="1">
      <c r="A204" s="5" t="s">
        <v>54</v>
      </c>
      <c r="B204" s="34" t="s">
        <v>153</v>
      </c>
      <c r="C204" s="401"/>
    </row>
    <row r="205" spans="1:3" ht="24.75" customHeight="1" hidden="1">
      <c r="A205" s="5" t="s">
        <v>55</v>
      </c>
      <c r="B205" s="34" t="s">
        <v>154</v>
      </c>
      <c r="C205" s="401"/>
    </row>
    <row r="206" spans="1:3" ht="24.75" customHeight="1" hidden="1">
      <c r="A206" s="5" t="s">
        <v>141</v>
      </c>
      <c r="B206" s="34" t="s">
        <v>155</v>
      </c>
      <c r="C206" s="401"/>
    </row>
    <row r="207" spans="1:3" ht="24.75" customHeight="1" hidden="1">
      <c r="A207" s="5" t="s">
        <v>143</v>
      </c>
      <c r="B207" s="34" t="s">
        <v>156</v>
      </c>
      <c r="C207" s="401"/>
    </row>
    <row r="208" spans="1:3" ht="24.75" customHeight="1" hidden="1">
      <c r="A208" s="5" t="s">
        <v>145</v>
      </c>
      <c r="B208" s="34" t="s">
        <v>157</v>
      </c>
      <c r="C208" s="401"/>
    </row>
    <row r="209" spans="1:3" ht="24.75" customHeight="1" hidden="1">
      <c r="A209" s="5" t="s">
        <v>147</v>
      </c>
      <c r="B209" s="34" t="s">
        <v>158</v>
      </c>
      <c r="C209" s="401"/>
    </row>
    <row r="210" spans="1:3" ht="24.75" customHeight="1" hidden="1">
      <c r="A210" s="397" t="s">
        <v>53</v>
      </c>
      <c r="B210" s="398" t="s">
        <v>347</v>
      </c>
      <c r="C210" s="400">
        <f>SUM(C211:C212)</f>
        <v>0</v>
      </c>
    </row>
    <row r="211" spans="1:3" ht="24.75" customHeight="1" hidden="1">
      <c r="A211" s="5" t="s">
        <v>56</v>
      </c>
      <c r="B211" s="34" t="s">
        <v>159</v>
      </c>
      <c r="C211" s="401"/>
    </row>
    <row r="212" spans="1:3" ht="24.75" customHeight="1" hidden="1">
      <c r="A212" s="5" t="s">
        <v>57</v>
      </c>
      <c r="B212" s="34" t="s">
        <v>160</v>
      </c>
      <c r="C212" s="401"/>
    </row>
    <row r="213" spans="1:3" ht="24.75" customHeight="1" hidden="1">
      <c r="A213" s="397" t="s">
        <v>58</v>
      </c>
      <c r="B213" s="398" t="s">
        <v>150</v>
      </c>
      <c r="C213" s="400">
        <f>SUM(C214:C216)</f>
        <v>0</v>
      </c>
    </row>
    <row r="214" spans="1:3" ht="24.75" customHeight="1" hidden="1">
      <c r="A214" s="5" t="s">
        <v>161</v>
      </c>
      <c r="B214" s="37" t="s">
        <v>162</v>
      </c>
      <c r="C214" s="401"/>
    </row>
    <row r="215" spans="1:3" ht="24.75" customHeight="1" hidden="1">
      <c r="A215" s="5" t="s">
        <v>163</v>
      </c>
      <c r="B215" s="34" t="s">
        <v>164</v>
      </c>
      <c r="C215" s="401"/>
    </row>
    <row r="216" spans="1:3" ht="24.75" customHeight="1" hidden="1">
      <c r="A216" s="5" t="s">
        <v>165</v>
      </c>
      <c r="B216" s="34" t="s">
        <v>166</v>
      </c>
      <c r="C216" s="401"/>
    </row>
    <row r="217" spans="1:3" ht="24.75" customHeight="1" hidden="1">
      <c r="A217" s="397" t="s">
        <v>73</v>
      </c>
      <c r="B217" s="398" t="s">
        <v>348</v>
      </c>
      <c r="C217" s="400">
        <f>SUM(C218:C223)</f>
        <v>0</v>
      </c>
    </row>
    <row r="218" spans="1:3" ht="24.75" customHeight="1" hidden="1">
      <c r="A218" s="5" t="s">
        <v>167</v>
      </c>
      <c r="B218" s="34" t="s">
        <v>168</v>
      </c>
      <c r="C218" s="401"/>
    </row>
    <row r="219" spans="1:3" ht="24.75" customHeight="1" hidden="1">
      <c r="A219" s="5" t="s">
        <v>169</v>
      </c>
      <c r="B219" s="34" t="s">
        <v>170</v>
      </c>
      <c r="C219" s="401"/>
    </row>
    <row r="220" spans="1:3" ht="24.75" customHeight="1" hidden="1">
      <c r="A220" s="5" t="s">
        <v>171</v>
      </c>
      <c r="B220" s="34" t="s">
        <v>172</v>
      </c>
      <c r="C220" s="401"/>
    </row>
    <row r="221" spans="1:3" ht="24.75" customHeight="1" hidden="1">
      <c r="A221" s="5" t="s">
        <v>173</v>
      </c>
      <c r="B221" s="34" t="s">
        <v>156</v>
      </c>
      <c r="C221" s="401"/>
    </row>
    <row r="222" spans="1:3" ht="24.75" customHeight="1" hidden="1">
      <c r="A222" s="5" t="s">
        <v>174</v>
      </c>
      <c r="B222" s="34" t="s">
        <v>157</v>
      </c>
      <c r="C222" s="401"/>
    </row>
    <row r="223" spans="1:3" ht="24.75" customHeight="1" hidden="1">
      <c r="A223" s="5" t="s">
        <v>175</v>
      </c>
      <c r="B223" s="34" t="s">
        <v>176</v>
      </c>
      <c r="C223" s="401"/>
    </row>
    <row r="224" spans="1:3" ht="24.75" customHeight="1" hidden="1">
      <c r="A224" s="397" t="s">
        <v>74</v>
      </c>
      <c r="B224" s="398" t="s">
        <v>350</v>
      </c>
      <c r="C224" s="400">
        <f>SUM(C225:C227)</f>
        <v>7</v>
      </c>
    </row>
    <row r="225" spans="1:3" ht="24.75" customHeight="1" hidden="1">
      <c r="A225" s="5" t="s">
        <v>177</v>
      </c>
      <c r="B225" s="34" t="s">
        <v>168</v>
      </c>
      <c r="C225" s="401">
        <v>7</v>
      </c>
    </row>
    <row r="226" spans="1:3" ht="24.75" customHeight="1" hidden="1">
      <c r="A226" s="5" t="s">
        <v>178</v>
      </c>
      <c r="B226" s="34" t="s">
        <v>170</v>
      </c>
      <c r="C226" s="401">
        <v>0</v>
      </c>
    </row>
    <row r="227" spans="1:3" ht="24.75" customHeight="1" hidden="1">
      <c r="A227" s="5" t="s">
        <v>179</v>
      </c>
      <c r="B227" s="34" t="s">
        <v>180</v>
      </c>
      <c r="C227" s="401">
        <v>0</v>
      </c>
    </row>
    <row r="228" ht="15.75" hidden="1"/>
    <row r="229" ht="15.75" hidden="1"/>
    <row r="230" ht="15.75" hidden="1"/>
    <row r="231" ht="15.75" hidden="1"/>
    <row r="232" ht="15.75" hidden="1"/>
    <row r="233" ht="15.75" hidden="1"/>
    <row r="234" ht="15.75" hidden="1"/>
    <row r="235" ht="15.75" customHeight="1" hidden="1"/>
    <row r="236" ht="15.75" hidden="1"/>
    <row r="237" ht="15.75" hidden="1"/>
    <row r="238" spans="1:3" ht="16.5" customHeight="1" hidden="1">
      <c r="A238" s="1283" t="s">
        <v>182</v>
      </c>
      <c r="B238" s="1284"/>
      <c r="C238" s="1284"/>
    </row>
    <row r="239" spans="1:3" ht="18.75" hidden="1">
      <c r="A239" s="1279" t="s">
        <v>70</v>
      </c>
      <c r="B239" s="1280"/>
      <c r="C239" s="387" t="s">
        <v>341</v>
      </c>
    </row>
    <row r="240" spans="1:3" ht="15.75" hidden="1">
      <c r="A240" s="1281" t="s">
        <v>6</v>
      </c>
      <c r="B240" s="1282"/>
      <c r="C240" s="399">
        <v>1</v>
      </c>
    </row>
    <row r="241" spans="1:3" ht="24.75" customHeight="1" hidden="1">
      <c r="A241" s="397" t="s">
        <v>52</v>
      </c>
      <c r="B241" s="398" t="s">
        <v>349</v>
      </c>
      <c r="C241" s="400">
        <f>SUM(C242:C247)</f>
        <v>0</v>
      </c>
    </row>
    <row r="242" spans="1:3" ht="24.75" customHeight="1" hidden="1">
      <c r="A242" s="5" t="s">
        <v>54</v>
      </c>
      <c r="B242" s="34" t="s">
        <v>153</v>
      </c>
      <c r="C242" s="401"/>
    </row>
    <row r="243" spans="1:3" ht="24.75" customHeight="1" hidden="1">
      <c r="A243" s="5" t="s">
        <v>55</v>
      </c>
      <c r="B243" s="34" t="s">
        <v>154</v>
      </c>
      <c r="C243" s="401"/>
    </row>
    <row r="244" spans="1:3" ht="24.75" customHeight="1" hidden="1">
      <c r="A244" s="5" t="s">
        <v>141</v>
      </c>
      <c r="B244" s="34" t="s">
        <v>155</v>
      </c>
      <c r="C244" s="401"/>
    </row>
    <row r="245" spans="1:3" ht="24.75" customHeight="1" hidden="1">
      <c r="A245" s="5" t="s">
        <v>143</v>
      </c>
      <c r="B245" s="34" t="s">
        <v>156</v>
      </c>
      <c r="C245" s="401"/>
    </row>
    <row r="246" spans="1:3" ht="24.75" customHeight="1" hidden="1">
      <c r="A246" s="5" t="s">
        <v>145</v>
      </c>
      <c r="B246" s="34" t="s">
        <v>157</v>
      </c>
      <c r="C246" s="401"/>
    </row>
    <row r="247" spans="1:3" ht="24.75" customHeight="1" hidden="1">
      <c r="A247" s="5" t="s">
        <v>147</v>
      </c>
      <c r="B247" s="34" t="s">
        <v>158</v>
      </c>
      <c r="C247" s="401"/>
    </row>
    <row r="248" spans="1:3" ht="24.75" customHeight="1" hidden="1">
      <c r="A248" s="397" t="s">
        <v>53</v>
      </c>
      <c r="B248" s="398" t="s">
        <v>347</v>
      </c>
      <c r="C248" s="400">
        <f>SUM(C249:C250)</f>
        <v>0</v>
      </c>
    </row>
    <row r="249" spans="1:3" ht="24.75" customHeight="1" hidden="1">
      <c r="A249" s="5" t="s">
        <v>56</v>
      </c>
      <c r="B249" s="34" t="s">
        <v>159</v>
      </c>
      <c r="C249" s="401"/>
    </row>
    <row r="250" spans="1:3" ht="24.75" customHeight="1" hidden="1">
      <c r="A250" s="5" t="s">
        <v>57</v>
      </c>
      <c r="B250" s="34" t="s">
        <v>160</v>
      </c>
      <c r="C250" s="401"/>
    </row>
    <row r="251" spans="1:3" ht="24.75" customHeight="1" hidden="1">
      <c r="A251" s="397" t="s">
        <v>58</v>
      </c>
      <c r="B251" s="398" t="s">
        <v>150</v>
      </c>
      <c r="C251" s="400">
        <f>SUM(C252:C254)</f>
        <v>0</v>
      </c>
    </row>
    <row r="252" spans="1:3" ht="24.75" customHeight="1" hidden="1">
      <c r="A252" s="5" t="s">
        <v>161</v>
      </c>
      <c r="B252" s="37" t="s">
        <v>162</v>
      </c>
      <c r="C252" s="401"/>
    </row>
    <row r="253" spans="1:3" ht="24.75" customHeight="1" hidden="1">
      <c r="A253" s="5" t="s">
        <v>163</v>
      </c>
      <c r="B253" s="34" t="s">
        <v>164</v>
      </c>
      <c r="C253" s="401"/>
    </row>
    <row r="254" spans="1:3" ht="24.75" customHeight="1" hidden="1">
      <c r="A254" s="5" t="s">
        <v>165</v>
      </c>
      <c r="B254" s="34" t="s">
        <v>166</v>
      </c>
      <c r="C254" s="401"/>
    </row>
    <row r="255" spans="1:3" ht="24.75" customHeight="1" hidden="1">
      <c r="A255" s="397" t="s">
        <v>73</v>
      </c>
      <c r="B255" s="398" t="s">
        <v>348</v>
      </c>
      <c r="C255" s="400">
        <f>SUM(C256:C261)</f>
        <v>0</v>
      </c>
    </row>
    <row r="256" spans="1:3" ht="24.75" customHeight="1" hidden="1">
      <c r="A256" s="5" t="s">
        <v>167</v>
      </c>
      <c r="B256" s="34" t="s">
        <v>168</v>
      </c>
      <c r="C256" s="401"/>
    </row>
    <row r="257" spans="1:3" ht="24.75" customHeight="1" hidden="1">
      <c r="A257" s="5" t="s">
        <v>169</v>
      </c>
      <c r="B257" s="34" t="s">
        <v>170</v>
      </c>
      <c r="C257" s="401"/>
    </row>
    <row r="258" spans="1:3" ht="24.75" customHeight="1" hidden="1">
      <c r="A258" s="5" t="s">
        <v>171</v>
      </c>
      <c r="B258" s="34" t="s">
        <v>172</v>
      </c>
      <c r="C258" s="401"/>
    </row>
    <row r="259" spans="1:3" ht="24.75" customHeight="1" hidden="1">
      <c r="A259" s="5" t="s">
        <v>173</v>
      </c>
      <c r="B259" s="34" t="s">
        <v>156</v>
      </c>
      <c r="C259" s="401"/>
    </row>
    <row r="260" spans="1:3" ht="24.75" customHeight="1" hidden="1">
      <c r="A260" s="5" t="s">
        <v>174</v>
      </c>
      <c r="B260" s="34" t="s">
        <v>157</v>
      </c>
      <c r="C260" s="401"/>
    </row>
    <row r="261" spans="1:3" ht="24.75" customHeight="1" hidden="1">
      <c r="A261" s="5" t="s">
        <v>175</v>
      </c>
      <c r="B261" s="34" t="s">
        <v>176</v>
      </c>
      <c r="C261" s="401"/>
    </row>
    <row r="262" spans="1:3" ht="24.75" customHeight="1" hidden="1">
      <c r="A262" s="397" t="s">
        <v>74</v>
      </c>
      <c r="B262" s="398" t="s">
        <v>350</v>
      </c>
      <c r="C262" s="400">
        <f>SUM(C263:C265)</f>
        <v>45</v>
      </c>
    </row>
    <row r="263" spans="1:3" ht="24.75" customHeight="1" hidden="1">
      <c r="A263" s="5" t="s">
        <v>177</v>
      </c>
      <c r="B263" s="34" t="s">
        <v>168</v>
      </c>
      <c r="C263" s="401">
        <v>45</v>
      </c>
    </row>
    <row r="264" spans="1:3" ht="24.75" customHeight="1" hidden="1">
      <c r="A264" s="5" t="s">
        <v>178</v>
      </c>
      <c r="B264" s="34" t="s">
        <v>170</v>
      </c>
      <c r="C264" s="401">
        <v>0</v>
      </c>
    </row>
    <row r="265" spans="1:3" ht="24.75" customHeight="1" hidden="1">
      <c r="A265" s="5" t="s">
        <v>179</v>
      </c>
      <c r="B265" s="34" t="s">
        <v>180</v>
      </c>
      <c r="C265" s="401">
        <v>0</v>
      </c>
    </row>
    <row r="266" ht="15.75" hidden="1"/>
    <row r="267" ht="15.75" hidden="1"/>
    <row r="268" ht="15.75" hidden="1"/>
    <row r="269" ht="15.75" hidden="1"/>
    <row r="270" ht="15.75" hidden="1"/>
    <row r="271" ht="15.75" hidden="1"/>
    <row r="272" ht="15.75" hidden="1"/>
    <row r="273" ht="15.75" hidden="1"/>
    <row r="274" ht="15.75" hidden="1"/>
    <row r="275" ht="15.75" customHeight="1" hidden="1"/>
    <row r="276" ht="15.75" hidden="1"/>
    <row r="277" ht="15.75" hidden="1"/>
    <row r="278" spans="1:3" ht="16.5" customHeight="1" hidden="1">
      <c r="A278" s="1283" t="s">
        <v>182</v>
      </c>
      <c r="B278" s="1284"/>
      <c r="C278" s="1284"/>
    </row>
    <row r="279" spans="1:3" ht="18.75" hidden="1">
      <c r="A279" s="1279" t="s">
        <v>70</v>
      </c>
      <c r="B279" s="1280"/>
      <c r="C279" s="387" t="s">
        <v>341</v>
      </c>
    </row>
    <row r="280" spans="1:3" ht="15.75" hidden="1">
      <c r="A280" s="1281" t="s">
        <v>6</v>
      </c>
      <c r="B280" s="1282"/>
      <c r="C280" s="399">
        <v>1</v>
      </c>
    </row>
    <row r="281" spans="1:3" ht="24.75" customHeight="1" hidden="1">
      <c r="A281" s="397" t="s">
        <v>52</v>
      </c>
      <c r="B281" s="398" t="s">
        <v>349</v>
      </c>
      <c r="C281" s="400">
        <f>SUM(C282:C287)</f>
        <v>0</v>
      </c>
    </row>
    <row r="282" spans="1:3" ht="24.75" customHeight="1" hidden="1">
      <c r="A282" s="5" t="s">
        <v>54</v>
      </c>
      <c r="B282" s="34" t="s">
        <v>153</v>
      </c>
      <c r="C282" s="401"/>
    </row>
    <row r="283" spans="1:3" ht="24.75" customHeight="1" hidden="1">
      <c r="A283" s="5" t="s">
        <v>55</v>
      </c>
      <c r="B283" s="34" t="s">
        <v>154</v>
      </c>
      <c r="C283" s="401"/>
    </row>
    <row r="284" spans="1:3" ht="24.75" customHeight="1" hidden="1">
      <c r="A284" s="5" t="s">
        <v>141</v>
      </c>
      <c r="B284" s="34" t="s">
        <v>155</v>
      </c>
      <c r="C284" s="401"/>
    </row>
    <row r="285" spans="1:3" ht="24.75" customHeight="1" hidden="1">
      <c r="A285" s="5" t="s">
        <v>143</v>
      </c>
      <c r="B285" s="34" t="s">
        <v>156</v>
      </c>
      <c r="C285" s="401"/>
    </row>
    <row r="286" spans="1:3" ht="24.75" customHeight="1" hidden="1">
      <c r="A286" s="5" t="s">
        <v>145</v>
      </c>
      <c r="B286" s="34" t="s">
        <v>157</v>
      </c>
      <c r="C286" s="401"/>
    </row>
    <row r="287" spans="1:3" ht="24.75" customHeight="1" hidden="1">
      <c r="A287" s="5" t="s">
        <v>147</v>
      </c>
      <c r="B287" s="34" t="s">
        <v>158</v>
      </c>
      <c r="C287" s="401"/>
    </row>
    <row r="288" spans="1:3" ht="24.75" customHeight="1" hidden="1">
      <c r="A288" s="397" t="s">
        <v>53</v>
      </c>
      <c r="B288" s="398" t="s">
        <v>347</v>
      </c>
      <c r="C288" s="400">
        <f>SUM(C289:C290)</f>
        <v>0</v>
      </c>
    </row>
    <row r="289" spans="1:3" ht="24.75" customHeight="1" hidden="1">
      <c r="A289" s="5" t="s">
        <v>56</v>
      </c>
      <c r="B289" s="34" t="s">
        <v>159</v>
      </c>
      <c r="C289" s="401"/>
    </row>
    <row r="290" spans="1:3" ht="24.75" customHeight="1" hidden="1">
      <c r="A290" s="5" t="s">
        <v>57</v>
      </c>
      <c r="B290" s="34" t="s">
        <v>160</v>
      </c>
      <c r="C290" s="401"/>
    </row>
    <row r="291" spans="1:3" ht="24.75" customHeight="1" hidden="1">
      <c r="A291" s="397" t="s">
        <v>58</v>
      </c>
      <c r="B291" s="398" t="s">
        <v>150</v>
      </c>
      <c r="C291" s="400">
        <f>SUM(C292:C294)</f>
        <v>0</v>
      </c>
    </row>
    <row r="292" spans="1:3" ht="24.75" customHeight="1" hidden="1">
      <c r="A292" s="5" t="s">
        <v>161</v>
      </c>
      <c r="B292" s="37" t="s">
        <v>162</v>
      </c>
      <c r="C292" s="401"/>
    </row>
    <row r="293" spans="1:3" ht="24.75" customHeight="1" hidden="1">
      <c r="A293" s="5" t="s">
        <v>163</v>
      </c>
      <c r="B293" s="34" t="s">
        <v>164</v>
      </c>
      <c r="C293" s="401"/>
    </row>
    <row r="294" spans="1:3" ht="24.75" customHeight="1" hidden="1">
      <c r="A294" s="5" t="s">
        <v>165</v>
      </c>
      <c r="B294" s="34" t="s">
        <v>166</v>
      </c>
      <c r="C294" s="401"/>
    </row>
    <row r="295" spans="1:3" ht="24.75" customHeight="1" hidden="1">
      <c r="A295" s="397" t="s">
        <v>73</v>
      </c>
      <c r="B295" s="398" t="s">
        <v>348</v>
      </c>
      <c r="C295" s="400">
        <f>SUM(C296:C301)</f>
        <v>0</v>
      </c>
    </row>
    <row r="296" spans="1:3" ht="24.75" customHeight="1" hidden="1">
      <c r="A296" s="5" t="s">
        <v>167</v>
      </c>
      <c r="B296" s="34" t="s">
        <v>168</v>
      </c>
      <c r="C296" s="401"/>
    </row>
    <row r="297" spans="1:3" ht="24.75" customHeight="1" hidden="1">
      <c r="A297" s="5" t="s">
        <v>169</v>
      </c>
      <c r="B297" s="34" t="s">
        <v>170</v>
      </c>
      <c r="C297" s="401"/>
    </row>
    <row r="298" spans="1:3" ht="24.75" customHeight="1" hidden="1">
      <c r="A298" s="5" t="s">
        <v>171</v>
      </c>
      <c r="B298" s="34" t="s">
        <v>172</v>
      </c>
      <c r="C298" s="401"/>
    </row>
    <row r="299" spans="1:3" ht="24.75" customHeight="1" hidden="1">
      <c r="A299" s="5" t="s">
        <v>173</v>
      </c>
      <c r="B299" s="34" t="s">
        <v>156</v>
      </c>
      <c r="C299" s="401"/>
    </row>
    <row r="300" spans="1:3" ht="24.75" customHeight="1" hidden="1">
      <c r="A300" s="5" t="s">
        <v>174</v>
      </c>
      <c r="B300" s="34" t="s">
        <v>157</v>
      </c>
      <c r="C300" s="401"/>
    </row>
    <row r="301" spans="1:3" ht="24.75" customHeight="1" hidden="1">
      <c r="A301" s="5" t="s">
        <v>175</v>
      </c>
      <c r="B301" s="34" t="s">
        <v>176</v>
      </c>
      <c r="C301" s="401"/>
    </row>
    <row r="302" spans="1:3" ht="24.75" customHeight="1" hidden="1">
      <c r="A302" s="397" t="s">
        <v>74</v>
      </c>
      <c r="B302" s="398" t="s">
        <v>350</v>
      </c>
      <c r="C302" s="400">
        <f>SUM(C303:C305)</f>
        <v>11</v>
      </c>
    </row>
    <row r="303" spans="1:3" ht="24.75" customHeight="1" hidden="1">
      <c r="A303" s="5" t="s">
        <v>177</v>
      </c>
      <c r="B303" s="34" t="s">
        <v>168</v>
      </c>
      <c r="C303" s="401">
        <v>9</v>
      </c>
    </row>
    <row r="304" spans="1:3" ht="24.75" customHeight="1" hidden="1">
      <c r="A304" s="5" t="s">
        <v>178</v>
      </c>
      <c r="B304" s="34" t="s">
        <v>170</v>
      </c>
      <c r="C304" s="401">
        <v>0</v>
      </c>
    </row>
    <row r="305" spans="1:3" ht="24.75" customHeight="1" hidden="1">
      <c r="A305" s="5" t="s">
        <v>179</v>
      </c>
      <c r="B305" s="34" t="s">
        <v>180</v>
      </c>
      <c r="C305" s="401">
        <v>2</v>
      </c>
    </row>
    <row r="306" ht="15.75" hidden="1"/>
    <row r="307" ht="15.75" hidden="1"/>
    <row r="308" ht="15.75" hidden="1"/>
    <row r="309" ht="15.75" hidden="1"/>
    <row r="310" ht="15.75" hidden="1"/>
    <row r="311" ht="15.75" hidden="1"/>
    <row r="312" ht="15.75" hidden="1"/>
    <row r="313" ht="15.75" customHeight="1" hidden="1"/>
    <row r="314" ht="15.75" hidden="1"/>
    <row r="315" ht="15.75" hidden="1"/>
    <row r="316" spans="1:3" ht="16.5" customHeight="1" hidden="1">
      <c r="A316" s="1283" t="s">
        <v>182</v>
      </c>
      <c r="B316" s="1284"/>
      <c r="C316" s="1284"/>
    </row>
    <row r="317" spans="1:3" ht="18.75" hidden="1">
      <c r="A317" s="1279" t="s">
        <v>70</v>
      </c>
      <c r="B317" s="1280"/>
      <c r="C317" s="387" t="s">
        <v>341</v>
      </c>
    </row>
    <row r="318" spans="1:3" ht="15.75" hidden="1">
      <c r="A318" s="1281" t="s">
        <v>6</v>
      </c>
      <c r="B318" s="1282"/>
      <c r="C318" s="399">
        <v>1</v>
      </c>
    </row>
    <row r="319" spans="1:3" ht="24.75" customHeight="1" hidden="1">
      <c r="A319" s="397" t="s">
        <v>52</v>
      </c>
      <c r="B319" s="398" t="s">
        <v>349</v>
      </c>
      <c r="C319" s="400">
        <f>SUM(C320:C325)</f>
        <v>0</v>
      </c>
    </row>
    <row r="320" spans="1:3" ht="24.75" customHeight="1" hidden="1">
      <c r="A320" s="5" t="s">
        <v>54</v>
      </c>
      <c r="B320" s="34" t="s">
        <v>153</v>
      </c>
      <c r="C320" s="401"/>
    </row>
    <row r="321" spans="1:3" ht="24.75" customHeight="1" hidden="1">
      <c r="A321" s="5" t="s">
        <v>55</v>
      </c>
      <c r="B321" s="34" t="s">
        <v>154</v>
      </c>
      <c r="C321" s="401"/>
    </row>
    <row r="322" spans="1:3" ht="24.75" customHeight="1" hidden="1">
      <c r="A322" s="5" t="s">
        <v>141</v>
      </c>
      <c r="B322" s="34" t="s">
        <v>155</v>
      </c>
      <c r="C322" s="401"/>
    </row>
    <row r="323" spans="1:3" ht="24.75" customHeight="1" hidden="1">
      <c r="A323" s="5" t="s">
        <v>143</v>
      </c>
      <c r="B323" s="34" t="s">
        <v>156</v>
      </c>
      <c r="C323" s="401"/>
    </row>
    <row r="324" spans="1:3" ht="24.75" customHeight="1" hidden="1">
      <c r="A324" s="5" t="s">
        <v>145</v>
      </c>
      <c r="B324" s="34" t="s">
        <v>157</v>
      </c>
      <c r="C324" s="401"/>
    </row>
    <row r="325" spans="1:3" ht="24.75" customHeight="1" hidden="1">
      <c r="A325" s="5" t="s">
        <v>147</v>
      </c>
      <c r="B325" s="34" t="s">
        <v>158</v>
      </c>
      <c r="C325" s="401"/>
    </row>
    <row r="326" spans="1:3" ht="24.75" customHeight="1" hidden="1">
      <c r="A326" s="397" t="s">
        <v>53</v>
      </c>
      <c r="B326" s="398" t="s">
        <v>347</v>
      </c>
      <c r="C326" s="400">
        <f>SUM(C327:C328)</f>
        <v>0</v>
      </c>
    </row>
    <row r="327" spans="1:3" ht="24.75" customHeight="1" hidden="1">
      <c r="A327" s="5" t="s">
        <v>56</v>
      </c>
      <c r="B327" s="34" t="s">
        <v>159</v>
      </c>
      <c r="C327" s="401"/>
    </row>
    <row r="328" spans="1:3" ht="24.75" customHeight="1" hidden="1">
      <c r="A328" s="5" t="s">
        <v>57</v>
      </c>
      <c r="B328" s="34" t="s">
        <v>160</v>
      </c>
      <c r="C328" s="401"/>
    </row>
    <row r="329" spans="1:3" ht="24.75" customHeight="1" hidden="1">
      <c r="A329" s="397" t="s">
        <v>58</v>
      </c>
      <c r="B329" s="398" t="s">
        <v>150</v>
      </c>
      <c r="C329" s="400">
        <f>SUM(C330:C332)</f>
        <v>0</v>
      </c>
    </row>
    <row r="330" spans="1:3" ht="24.75" customHeight="1" hidden="1">
      <c r="A330" s="5" t="s">
        <v>161</v>
      </c>
      <c r="B330" s="37" t="s">
        <v>162</v>
      </c>
      <c r="C330" s="401"/>
    </row>
    <row r="331" spans="1:3" ht="24.75" customHeight="1" hidden="1">
      <c r="A331" s="5" t="s">
        <v>163</v>
      </c>
      <c r="B331" s="34" t="s">
        <v>164</v>
      </c>
      <c r="C331" s="401"/>
    </row>
    <row r="332" spans="1:3" ht="24.75" customHeight="1" hidden="1">
      <c r="A332" s="5" t="s">
        <v>165</v>
      </c>
      <c r="B332" s="34" t="s">
        <v>166</v>
      </c>
      <c r="C332" s="401"/>
    </row>
    <row r="333" spans="1:3" ht="24.75" customHeight="1" hidden="1">
      <c r="A333" s="397" t="s">
        <v>73</v>
      </c>
      <c r="B333" s="398" t="s">
        <v>348</v>
      </c>
      <c r="C333" s="400">
        <f>SUM(C334:C339)</f>
        <v>0</v>
      </c>
    </row>
    <row r="334" spans="1:3" ht="24.75" customHeight="1" hidden="1">
      <c r="A334" s="5" t="s">
        <v>167</v>
      </c>
      <c r="B334" s="34" t="s">
        <v>168</v>
      </c>
      <c r="C334" s="401"/>
    </row>
    <row r="335" spans="1:3" ht="24.75" customHeight="1" hidden="1">
      <c r="A335" s="5" t="s">
        <v>169</v>
      </c>
      <c r="B335" s="34" t="s">
        <v>170</v>
      </c>
      <c r="C335" s="401"/>
    </row>
    <row r="336" spans="1:3" ht="24.75" customHeight="1" hidden="1">
      <c r="A336" s="5" t="s">
        <v>171</v>
      </c>
      <c r="B336" s="34" t="s">
        <v>172</v>
      </c>
      <c r="C336" s="401"/>
    </row>
    <row r="337" spans="1:3" ht="24.75" customHeight="1" hidden="1">
      <c r="A337" s="5" t="s">
        <v>173</v>
      </c>
      <c r="B337" s="34" t="s">
        <v>156</v>
      </c>
      <c r="C337" s="401"/>
    </row>
    <row r="338" spans="1:3" ht="24.75" customHeight="1" hidden="1">
      <c r="A338" s="5" t="s">
        <v>174</v>
      </c>
      <c r="B338" s="34" t="s">
        <v>157</v>
      </c>
      <c r="C338" s="401"/>
    </row>
    <row r="339" spans="1:3" ht="24.75" customHeight="1" hidden="1">
      <c r="A339" s="5" t="s">
        <v>175</v>
      </c>
      <c r="B339" s="34" t="s">
        <v>176</v>
      </c>
      <c r="C339" s="401"/>
    </row>
    <row r="340" spans="1:3" ht="24.75" customHeight="1" hidden="1">
      <c r="A340" s="397" t="s">
        <v>74</v>
      </c>
      <c r="B340" s="398" t="s">
        <v>350</v>
      </c>
      <c r="C340" s="400">
        <f>SUM(C341:C343)</f>
        <v>16</v>
      </c>
    </row>
    <row r="341" spans="1:3" ht="24.75" customHeight="1" hidden="1">
      <c r="A341" s="5" t="s">
        <v>177</v>
      </c>
      <c r="B341" s="34" t="s">
        <v>168</v>
      </c>
      <c r="C341" s="401">
        <v>16</v>
      </c>
    </row>
    <row r="342" spans="1:3" ht="24.75" customHeight="1" hidden="1">
      <c r="A342" s="5" t="s">
        <v>178</v>
      </c>
      <c r="B342" s="34" t="s">
        <v>170</v>
      </c>
      <c r="C342" s="401"/>
    </row>
    <row r="343" spans="1:3" ht="24.75" customHeight="1" hidden="1">
      <c r="A343" s="5" t="s">
        <v>179</v>
      </c>
      <c r="B343" s="34" t="s">
        <v>180</v>
      </c>
      <c r="C343" s="401"/>
    </row>
    <row r="344" ht="15.75" hidden="1"/>
    <row r="345" ht="15.75" hidden="1"/>
    <row r="346" ht="15.75" hidden="1"/>
    <row r="347" ht="15.75" hidden="1"/>
    <row r="348" ht="15.75" hidden="1"/>
    <row r="349" ht="15.75" hidden="1"/>
    <row r="350" ht="15.75" customHeight="1" hidden="1"/>
    <row r="351" ht="15.75" hidden="1"/>
    <row r="352" ht="15.75" hidden="1"/>
    <row r="353" spans="1:3" ht="16.5" customHeight="1" hidden="1">
      <c r="A353" s="1283" t="s">
        <v>182</v>
      </c>
      <c r="B353" s="1284"/>
      <c r="C353" s="1284"/>
    </row>
    <row r="354" spans="1:3" ht="18.75" hidden="1">
      <c r="A354" s="1279" t="s">
        <v>70</v>
      </c>
      <c r="B354" s="1280"/>
      <c r="C354" s="387" t="s">
        <v>341</v>
      </c>
    </row>
    <row r="355" spans="1:3" ht="15.75" hidden="1">
      <c r="A355" s="1281" t="s">
        <v>6</v>
      </c>
      <c r="B355" s="1282"/>
      <c r="C355" s="399">
        <v>1</v>
      </c>
    </row>
    <row r="356" spans="1:3" ht="24.75" customHeight="1" hidden="1">
      <c r="A356" s="397" t="s">
        <v>52</v>
      </c>
      <c r="B356" s="398" t="s">
        <v>349</v>
      </c>
      <c r="C356" s="400">
        <f>SUM(C357:C362)</f>
        <v>2</v>
      </c>
    </row>
    <row r="357" spans="1:3" ht="24.75" customHeight="1" hidden="1">
      <c r="A357" s="5" t="s">
        <v>54</v>
      </c>
      <c r="B357" s="34" t="s">
        <v>153</v>
      </c>
      <c r="C357" s="401">
        <v>2</v>
      </c>
    </row>
    <row r="358" spans="1:3" ht="24.75" customHeight="1" hidden="1">
      <c r="A358" s="5" t="s">
        <v>55</v>
      </c>
      <c r="B358" s="34" t="s">
        <v>154</v>
      </c>
      <c r="C358" s="401">
        <v>0</v>
      </c>
    </row>
    <row r="359" spans="1:3" ht="24.75" customHeight="1" hidden="1">
      <c r="A359" s="5" t="s">
        <v>141</v>
      </c>
      <c r="B359" s="34" t="s">
        <v>155</v>
      </c>
      <c r="C359" s="401">
        <v>0</v>
      </c>
    </row>
    <row r="360" spans="1:3" ht="24.75" customHeight="1" hidden="1">
      <c r="A360" s="5" t="s">
        <v>143</v>
      </c>
      <c r="B360" s="34" t="s">
        <v>156</v>
      </c>
      <c r="C360" s="401">
        <v>0</v>
      </c>
    </row>
    <row r="361" spans="1:3" ht="24.75" customHeight="1" hidden="1">
      <c r="A361" s="5" t="s">
        <v>145</v>
      </c>
      <c r="B361" s="34" t="s">
        <v>157</v>
      </c>
      <c r="C361" s="401">
        <v>0</v>
      </c>
    </row>
    <row r="362" spans="1:3" ht="24.75" customHeight="1" hidden="1">
      <c r="A362" s="5" t="s">
        <v>147</v>
      </c>
      <c r="B362" s="34" t="s">
        <v>158</v>
      </c>
      <c r="C362" s="401">
        <v>0</v>
      </c>
    </row>
    <row r="363" spans="1:3" ht="24.75" customHeight="1" hidden="1">
      <c r="A363" s="397" t="s">
        <v>53</v>
      </c>
      <c r="B363" s="398" t="s">
        <v>347</v>
      </c>
      <c r="C363" s="400">
        <f>SUM(C364:C365)</f>
        <v>0</v>
      </c>
    </row>
    <row r="364" spans="1:3" ht="24.75" customHeight="1" hidden="1">
      <c r="A364" s="5" t="s">
        <v>56</v>
      </c>
      <c r="B364" s="34" t="s">
        <v>159</v>
      </c>
      <c r="C364" s="401"/>
    </row>
    <row r="365" spans="1:3" ht="24.75" customHeight="1" hidden="1">
      <c r="A365" s="5" t="s">
        <v>57</v>
      </c>
      <c r="B365" s="34" t="s">
        <v>160</v>
      </c>
      <c r="C365" s="401"/>
    </row>
    <row r="366" spans="1:3" ht="24.75" customHeight="1" hidden="1">
      <c r="A366" s="397" t="s">
        <v>58</v>
      </c>
      <c r="B366" s="398" t="s">
        <v>150</v>
      </c>
      <c r="C366" s="400">
        <f>SUM(C367:C369)</f>
        <v>10</v>
      </c>
    </row>
    <row r="367" spans="1:3" ht="24.75" customHeight="1" hidden="1">
      <c r="A367" s="5" t="s">
        <v>161</v>
      </c>
      <c r="B367" s="37" t="s">
        <v>162</v>
      </c>
      <c r="C367" s="401">
        <v>0</v>
      </c>
    </row>
    <row r="368" spans="1:3" ht="24.75" customHeight="1" hidden="1">
      <c r="A368" s="5" t="s">
        <v>163</v>
      </c>
      <c r="B368" s="34" t="s">
        <v>164</v>
      </c>
      <c r="C368" s="401">
        <v>10</v>
      </c>
    </row>
    <row r="369" spans="1:3" ht="24.75" customHeight="1" hidden="1">
      <c r="A369" s="5" t="s">
        <v>165</v>
      </c>
      <c r="B369" s="34" t="s">
        <v>166</v>
      </c>
      <c r="C369" s="401">
        <v>0</v>
      </c>
    </row>
    <row r="370" spans="1:3" ht="24.75" customHeight="1" hidden="1">
      <c r="A370" s="397" t="s">
        <v>73</v>
      </c>
      <c r="B370" s="398" t="s">
        <v>348</v>
      </c>
      <c r="C370" s="400">
        <f>SUM(C371:C376)</f>
        <v>0</v>
      </c>
    </row>
    <row r="371" spans="1:3" ht="24.75" customHeight="1" hidden="1">
      <c r="A371" s="5" t="s">
        <v>167</v>
      </c>
      <c r="B371" s="34" t="s">
        <v>168</v>
      </c>
      <c r="C371" s="401"/>
    </row>
    <row r="372" spans="1:3" ht="24.75" customHeight="1" hidden="1">
      <c r="A372" s="5" t="s">
        <v>169</v>
      </c>
      <c r="B372" s="34" t="s">
        <v>170</v>
      </c>
      <c r="C372" s="401"/>
    </row>
    <row r="373" spans="1:3" ht="24.75" customHeight="1" hidden="1">
      <c r="A373" s="5" t="s">
        <v>171</v>
      </c>
      <c r="B373" s="34" t="s">
        <v>172</v>
      </c>
      <c r="C373" s="401"/>
    </row>
    <row r="374" spans="1:3" ht="24.75" customHeight="1" hidden="1">
      <c r="A374" s="5" t="s">
        <v>173</v>
      </c>
      <c r="B374" s="34" t="s">
        <v>156</v>
      </c>
      <c r="C374" s="401"/>
    </row>
    <row r="375" spans="1:3" ht="24.75" customHeight="1" hidden="1">
      <c r="A375" s="5" t="s">
        <v>174</v>
      </c>
      <c r="B375" s="34" t="s">
        <v>157</v>
      </c>
      <c r="C375" s="401"/>
    </row>
    <row r="376" spans="1:3" ht="24.75" customHeight="1" hidden="1">
      <c r="A376" s="5" t="s">
        <v>175</v>
      </c>
      <c r="B376" s="34" t="s">
        <v>176</v>
      </c>
      <c r="C376" s="401"/>
    </row>
    <row r="377" spans="1:3" ht="24.75" customHeight="1" hidden="1">
      <c r="A377" s="397" t="s">
        <v>74</v>
      </c>
      <c r="B377" s="398" t="s">
        <v>350</v>
      </c>
      <c r="C377" s="400">
        <f>SUM(C378:C380)</f>
        <v>30</v>
      </c>
    </row>
    <row r="378" spans="1:3" ht="24.75" customHeight="1" hidden="1">
      <c r="A378" s="5" t="s">
        <v>177</v>
      </c>
      <c r="B378" s="34" t="s">
        <v>168</v>
      </c>
      <c r="C378" s="401">
        <v>30</v>
      </c>
    </row>
    <row r="379" spans="1:3" ht="24.75" customHeight="1" hidden="1">
      <c r="A379" s="5" t="s">
        <v>178</v>
      </c>
      <c r="B379" s="34" t="s">
        <v>170</v>
      </c>
      <c r="C379" s="401">
        <v>0</v>
      </c>
    </row>
    <row r="380" spans="1:3" ht="24.75" customHeight="1" hidden="1">
      <c r="A380" s="5" t="s">
        <v>179</v>
      </c>
      <c r="B380" s="34" t="s">
        <v>180</v>
      </c>
      <c r="C380" s="401">
        <v>0</v>
      </c>
    </row>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customHeight="1" hidden="1"/>
    <row r="393" ht="15.75" hidden="1"/>
    <row r="394" ht="15.75" hidden="1"/>
    <row r="395" spans="1:3" ht="16.5" customHeight="1" hidden="1">
      <c r="A395" s="1283" t="s">
        <v>182</v>
      </c>
      <c r="B395" s="1284"/>
      <c r="C395" s="1284"/>
    </row>
    <row r="396" spans="1:3" ht="18.75" hidden="1">
      <c r="A396" s="1279" t="s">
        <v>70</v>
      </c>
      <c r="B396" s="1280"/>
      <c r="C396" s="387" t="s">
        <v>341</v>
      </c>
    </row>
    <row r="397" spans="1:3" ht="15.75" hidden="1">
      <c r="A397" s="1281" t="s">
        <v>6</v>
      </c>
      <c r="B397" s="1282"/>
      <c r="C397" s="399">
        <v>1</v>
      </c>
    </row>
    <row r="398" spans="1:3" ht="24.75" customHeight="1" hidden="1">
      <c r="A398" s="397" t="s">
        <v>52</v>
      </c>
      <c r="B398" s="398" t="s">
        <v>349</v>
      </c>
      <c r="C398" s="400">
        <f>SUM(C399:C404)</f>
        <v>0</v>
      </c>
    </row>
    <row r="399" spans="1:3" ht="24.75" customHeight="1" hidden="1">
      <c r="A399" s="5" t="s">
        <v>54</v>
      </c>
      <c r="B399" s="34" t="s">
        <v>153</v>
      </c>
      <c r="C399" s="401"/>
    </row>
    <row r="400" spans="1:3" ht="24.75" customHeight="1" hidden="1">
      <c r="A400" s="5" t="s">
        <v>55</v>
      </c>
      <c r="B400" s="34" t="s">
        <v>154</v>
      </c>
      <c r="C400" s="401"/>
    </row>
    <row r="401" spans="1:3" ht="24.75" customHeight="1" hidden="1">
      <c r="A401" s="5" t="s">
        <v>141</v>
      </c>
      <c r="B401" s="34" t="s">
        <v>155</v>
      </c>
      <c r="C401" s="401"/>
    </row>
    <row r="402" spans="1:3" ht="24.75" customHeight="1" hidden="1">
      <c r="A402" s="5" t="s">
        <v>143</v>
      </c>
      <c r="B402" s="34" t="s">
        <v>156</v>
      </c>
      <c r="C402" s="401"/>
    </row>
    <row r="403" spans="1:3" ht="24.75" customHeight="1" hidden="1">
      <c r="A403" s="5" t="s">
        <v>145</v>
      </c>
      <c r="B403" s="34" t="s">
        <v>157</v>
      </c>
      <c r="C403" s="401"/>
    </row>
    <row r="404" spans="1:3" ht="24.75" customHeight="1" hidden="1">
      <c r="A404" s="5" t="s">
        <v>147</v>
      </c>
      <c r="B404" s="34" t="s">
        <v>158</v>
      </c>
      <c r="C404" s="401"/>
    </row>
    <row r="405" spans="1:3" ht="24.75" customHeight="1" hidden="1">
      <c r="A405" s="397" t="s">
        <v>53</v>
      </c>
      <c r="B405" s="398" t="s">
        <v>347</v>
      </c>
      <c r="C405" s="400">
        <f>SUM(C406:C407)</f>
        <v>0</v>
      </c>
    </row>
    <row r="406" spans="1:3" ht="24.75" customHeight="1" hidden="1">
      <c r="A406" s="5" t="s">
        <v>56</v>
      </c>
      <c r="B406" s="34" t="s">
        <v>159</v>
      </c>
      <c r="C406" s="401"/>
    </row>
    <row r="407" spans="1:3" ht="24.75" customHeight="1" hidden="1">
      <c r="A407" s="5" t="s">
        <v>57</v>
      </c>
      <c r="B407" s="34" t="s">
        <v>160</v>
      </c>
      <c r="C407" s="401"/>
    </row>
    <row r="408" spans="1:3" ht="24.75" customHeight="1" hidden="1">
      <c r="A408" s="397" t="s">
        <v>58</v>
      </c>
      <c r="B408" s="398" t="s">
        <v>150</v>
      </c>
      <c r="C408" s="400">
        <f>SUM(C409:C411)</f>
        <v>0</v>
      </c>
    </row>
    <row r="409" spans="1:3" ht="24.75" customHeight="1" hidden="1">
      <c r="A409" s="5" t="s">
        <v>161</v>
      </c>
      <c r="B409" s="37" t="s">
        <v>162</v>
      </c>
      <c r="C409" s="401"/>
    </row>
    <row r="410" spans="1:3" ht="24.75" customHeight="1" hidden="1">
      <c r="A410" s="5" t="s">
        <v>163</v>
      </c>
      <c r="B410" s="34" t="s">
        <v>164</v>
      </c>
      <c r="C410" s="401"/>
    </row>
    <row r="411" spans="1:3" ht="24.75" customHeight="1" hidden="1">
      <c r="A411" s="5" t="s">
        <v>165</v>
      </c>
      <c r="B411" s="34" t="s">
        <v>166</v>
      </c>
      <c r="C411" s="401"/>
    </row>
    <row r="412" spans="1:3" ht="24.75" customHeight="1" hidden="1">
      <c r="A412" s="397" t="s">
        <v>73</v>
      </c>
      <c r="B412" s="398" t="s">
        <v>348</v>
      </c>
      <c r="C412" s="400">
        <f>SUM(C413:C418)</f>
        <v>0</v>
      </c>
    </row>
    <row r="413" spans="1:3" ht="24.75" customHeight="1" hidden="1">
      <c r="A413" s="5" t="s">
        <v>167</v>
      </c>
      <c r="B413" s="34" t="s">
        <v>168</v>
      </c>
      <c r="C413" s="401"/>
    </row>
    <row r="414" spans="1:3" ht="24.75" customHeight="1" hidden="1">
      <c r="A414" s="5" t="s">
        <v>169</v>
      </c>
      <c r="B414" s="34" t="s">
        <v>170</v>
      </c>
      <c r="C414" s="401"/>
    </row>
    <row r="415" spans="1:3" ht="24.75" customHeight="1" hidden="1">
      <c r="A415" s="5" t="s">
        <v>171</v>
      </c>
      <c r="B415" s="34" t="s">
        <v>172</v>
      </c>
      <c r="C415" s="401"/>
    </row>
    <row r="416" spans="1:3" ht="24.75" customHeight="1" hidden="1">
      <c r="A416" s="5" t="s">
        <v>173</v>
      </c>
      <c r="B416" s="34" t="s">
        <v>156</v>
      </c>
      <c r="C416" s="401"/>
    </row>
    <row r="417" spans="1:3" ht="24.75" customHeight="1" hidden="1">
      <c r="A417" s="5" t="s">
        <v>174</v>
      </c>
      <c r="B417" s="34" t="s">
        <v>157</v>
      </c>
      <c r="C417" s="401"/>
    </row>
    <row r="418" spans="1:3" ht="24.75" customHeight="1" hidden="1">
      <c r="A418" s="5" t="s">
        <v>175</v>
      </c>
      <c r="B418" s="34" t="s">
        <v>176</v>
      </c>
      <c r="C418" s="401"/>
    </row>
    <row r="419" spans="1:3" ht="24.75" customHeight="1" hidden="1">
      <c r="A419" s="397" t="s">
        <v>74</v>
      </c>
      <c r="B419" s="398" t="s">
        <v>350</v>
      </c>
      <c r="C419" s="400">
        <f>SUM(C420:C422)</f>
        <v>31</v>
      </c>
    </row>
    <row r="420" spans="1:3" ht="24.75" customHeight="1" hidden="1">
      <c r="A420" s="5" t="s">
        <v>177</v>
      </c>
      <c r="B420" s="34" t="s">
        <v>168</v>
      </c>
      <c r="C420" s="401">
        <v>31</v>
      </c>
    </row>
    <row r="421" spans="1:3" ht="24.75" customHeight="1" hidden="1">
      <c r="A421" s="5" t="s">
        <v>178</v>
      </c>
      <c r="B421" s="34" t="s">
        <v>170</v>
      </c>
      <c r="C421" s="401">
        <v>0</v>
      </c>
    </row>
    <row r="422" spans="1:3" ht="24.75" customHeight="1" hidden="1">
      <c r="A422" s="5" t="s">
        <v>179</v>
      </c>
      <c r="B422" s="34" t="s">
        <v>180</v>
      </c>
      <c r="C422" s="401">
        <v>0</v>
      </c>
    </row>
    <row r="423" ht="15.75" hidden="1"/>
    <row r="424" ht="15.75" hidden="1"/>
    <row r="425" ht="15.75" hidden="1"/>
    <row r="426" ht="15.75" hidden="1"/>
    <row r="427" ht="15.75" hidden="1"/>
    <row r="428" ht="15.75" customHeight="1" hidden="1"/>
    <row r="429" ht="15.75" hidden="1"/>
    <row r="430" ht="15.75" hidden="1"/>
    <row r="431" spans="1:3" ht="16.5" customHeight="1" hidden="1">
      <c r="A431" s="1283" t="s">
        <v>182</v>
      </c>
      <c r="B431" s="1284"/>
      <c r="C431" s="1284"/>
    </row>
    <row r="432" spans="1:3" ht="18.75" hidden="1">
      <c r="A432" s="1279" t="s">
        <v>70</v>
      </c>
      <c r="B432" s="1280"/>
      <c r="C432" s="387" t="s">
        <v>341</v>
      </c>
    </row>
    <row r="433" spans="1:3" ht="15.75" hidden="1">
      <c r="A433" s="1281" t="s">
        <v>6</v>
      </c>
      <c r="B433" s="1282"/>
      <c r="C433" s="399">
        <v>1</v>
      </c>
    </row>
    <row r="434" spans="1:3" ht="24.75" customHeight="1" hidden="1">
      <c r="A434" s="397" t="s">
        <v>52</v>
      </c>
      <c r="B434" s="398" t="s">
        <v>349</v>
      </c>
      <c r="C434" s="400">
        <f>SUM(C435:C440)</f>
        <v>0</v>
      </c>
    </row>
    <row r="435" spans="1:3" ht="24.75" customHeight="1" hidden="1">
      <c r="A435" s="5" t="s">
        <v>54</v>
      </c>
      <c r="B435" s="34" t="s">
        <v>153</v>
      </c>
      <c r="C435" s="401"/>
    </row>
    <row r="436" spans="1:3" ht="24.75" customHeight="1" hidden="1">
      <c r="A436" s="5" t="s">
        <v>55</v>
      </c>
      <c r="B436" s="34" t="s">
        <v>154</v>
      </c>
      <c r="C436" s="401"/>
    </row>
    <row r="437" spans="1:3" ht="24.75" customHeight="1" hidden="1">
      <c r="A437" s="5" t="s">
        <v>141</v>
      </c>
      <c r="B437" s="34" t="s">
        <v>155</v>
      </c>
      <c r="C437" s="401"/>
    </row>
    <row r="438" spans="1:3" ht="24.75" customHeight="1" hidden="1">
      <c r="A438" s="5" t="s">
        <v>143</v>
      </c>
      <c r="B438" s="34" t="s">
        <v>156</v>
      </c>
      <c r="C438" s="401"/>
    </row>
    <row r="439" spans="1:3" ht="24.75" customHeight="1" hidden="1">
      <c r="A439" s="5" t="s">
        <v>145</v>
      </c>
      <c r="B439" s="34" t="s">
        <v>157</v>
      </c>
      <c r="C439" s="401"/>
    </row>
    <row r="440" spans="1:3" ht="24.75" customHeight="1" hidden="1">
      <c r="A440" s="5" t="s">
        <v>147</v>
      </c>
      <c r="B440" s="34" t="s">
        <v>158</v>
      </c>
      <c r="C440" s="401"/>
    </row>
    <row r="441" spans="1:3" ht="24.75" customHeight="1" hidden="1">
      <c r="A441" s="397" t="s">
        <v>53</v>
      </c>
      <c r="B441" s="398" t="s">
        <v>347</v>
      </c>
      <c r="C441" s="400">
        <f>SUM(C442:C443)</f>
        <v>0</v>
      </c>
    </row>
    <row r="442" spans="1:3" ht="24.75" customHeight="1" hidden="1">
      <c r="A442" s="5" t="s">
        <v>56</v>
      </c>
      <c r="B442" s="34" t="s">
        <v>159</v>
      </c>
      <c r="C442" s="401"/>
    </row>
    <row r="443" spans="1:3" ht="24.75" customHeight="1" hidden="1">
      <c r="A443" s="5" t="s">
        <v>57</v>
      </c>
      <c r="B443" s="34" t="s">
        <v>160</v>
      </c>
      <c r="C443" s="401"/>
    </row>
    <row r="444" spans="1:3" ht="24.75" customHeight="1" hidden="1">
      <c r="A444" s="397" t="s">
        <v>58</v>
      </c>
      <c r="B444" s="398" t="s">
        <v>150</v>
      </c>
      <c r="C444" s="400">
        <f>SUM(C445:C447)</f>
        <v>0</v>
      </c>
    </row>
    <row r="445" spans="1:3" ht="24.75" customHeight="1" hidden="1">
      <c r="A445" s="5" t="s">
        <v>161</v>
      </c>
      <c r="B445" s="37" t="s">
        <v>162</v>
      </c>
      <c r="C445" s="401"/>
    </row>
    <row r="446" spans="1:3" ht="24.75" customHeight="1" hidden="1">
      <c r="A446" s="5" t="s">
        <v>163</v>
      </c>
      <c r="B446" s="34" t="s">
        <v>164</v>
      </c>
      <c r="C446" s="401"/>
    </row>
    <row r="447" spans="1:3" ht="24.75" customHeight="1" hidden="1">
      <c r="A447" s="5" t="s">
        <v>165</v>
      </c>
      <c r="B447" s="34" t="s">
        <v>166</v>
      </c>
      <c r="C447" s="401"/>
    </row>
    <row r="448" spans="1:3" ht="24.75" customHeight="1" hidden="1">
      <c r="A448" s="397" t="s">
        <v>73</v>
      </c>
      <c r="B448" s="398" t="s">
        <v>348</v>
      </c>
      <c r="C448" s="400">
        <f>SUM(C449:C454)</f>
        <v>0</v>
      </c>
    </row>
    <row r="449" spans="1:3" ht="24.75" customHeight="1" hidden="1">
      <c r="A449" s="5" t="s">
        <v>167</v>
      </c>
      <c r="B449" s="34" t="s">
        <v>168</v>
      </c>
      <c r="C449" s="401"/>
    </row>
    <row r="450" spans="1:3" ht="24.75" customHeight="1" hidden="1">
      <c r="A450" s="5" t="s">
        <v>169</v>
      </c>
      <c r="B450" s="34" t="s">
        <v>170</v>
      </c>
      <c r="C450" s="401"/>
    </row>
    <row r="451" spans="1:3" ht="24.75" customHeight="1" hidden="1">
      <c r="A451" s="5" t="s">
        <v>171</v>
      </c>
      <c r="B451" s="34" t="s">
        <v>172</v>
      </c>
      <c r="C451" s="401"/>
    </row>
    <row r="452" spans="1:3" ht="24.75" customHeight="1" hidden="1">
      <c r="A452" s="5" t="s">
        <v>173</v>
      </c>
      <c r="B452" s="34" t="s">
        <v>156</v>
      </c>
      <c r="C452" s="401"/>
    </row>
    <row r="453" spans="1:3" ht="24.75" customHeight="1" hidden="1">
      <c r="A453" s="5" t="s">
        <v>174</v>
      </c>
      <c r="B453" s="34" t="s">
        <v>157</v>
      </c>
      <c r="C453" s="401"/>
    </row>
    <row r="454" spans="1:3" ht="24.75" customHeight="1" hidden="1">
      <c r="A454" s="5" t="s">
        <v>175</v>
      </c>
      <c r="B454" s="34" t="s">
        <v>176</v>
      </c>
      <c r="C454" s="401"/>
    </row>
    <row r="455" spans="1:3" ht="24.75" customHeight="1" hidden="1">
      <c r="A455" s="397" t="s">
        <v>74</v>
      </c>
      <c r="B455" s="398" t="s">
        <v>350</v>
      </c>
      <c r="C455" s="400">
        <f>SUM(C456:C458)</f>
        <v>13</v>
      </c>
    </row>
    <row r="456" spans="1:3" ht="24.75" customHeight="1" hidden="1">
      <c r="A456" s="5" t="s">
        <v>177</v>
      </c>
      <c r="B456" s="34" t="s">
        <v>168</v>
      </c>
      <c r="C456" s="401">
        <v>13</v>
      </c>
    </row>
    <row r="457" spans="1:3" ht="24.75" customHeight="1" hidden="1">
      <c r="A457" s="5" t="s">
        <v>178</v>
      </c>
      <c r="B457" s="34" t="s">
        <v>170</v>
      </c>
      <c r="C457" s="401"/>
    </row>
    <row r="458" spans="1:3" ht="15.75" hidden="1">
      <c r="A458" s="5" t="s">
        <v>179</v>
      </c>
      <c r="B458" s="34" t="s">
        <v>180</v>
      </c>
      <c r="C458" s="401"/>
    </row>
    <row r="459" ht="15.75" hidden="1"/>
    <row r="460" ht="15.75" hidden="1"/>
    <row r="461" ht="15.75" hidden="1"/>
    <row r="462" ht="15.75" hidden="1"/>
    <row r="463" ht="15.75" hidden="1"/>
    <row r="464" ht="15.75" hidden="1"/>
    <row r="465" ht="15.75" hidden="1"/>
    <row r="466" ht="15.75" hidden="1"/>
    <row r="467" ht="15.75" hidden="1"/>
    <row r="468" ht="15.75" customHeight="1" hidden="1"/>
    <row r="469" ht="15.75" hidden="1"/>
    <row r="470" ht="15.75" hidden="1"/>
    <row r="471" spans="1:3" ht="16.5" customHeight="1" hidden="1">
      <c r="A471" s="1283" t="s">
        <v>182</v>
      </c>
      <c r="B471" s="1284"/>
      <c r="C471" s="1284"/>
    </row>
    <row r="472" spans="1:3" ht="18.75" hidden="1">
      <c r="A472" s="1279" t="s">
        <v>70</v>
      </c>
      <c r="B472" s="1280"/>
      <c r="C472" s="387" t="s">
        <v>341</v>
      </c>
    </row>
    <row r="473" spans="1:3" ht="15.75" hidden="1">
      <c r="A473" s="1281" t="s">
        <v>6</v>
      </c>
      <c r="B473" s="1282"/>
      <c r="C473" s="399">
        <v>1</v>
      </c>
    </row>
    <row r="474" spans="1:3" ht="24.75" customHeight="1" hidden="1">
      <c r="A474" s="397" t="s">
        <v>52</v>
      </c>
      <c r="B474" s="398" t="s">
        <v>349</v>
      </c>
      <c r="C474" s="400">
        <f>SUM(C475:C480)</f>
        <v>0</v>
      </c>
    </row>
    <row r="475" spans="1:3" ht="24.75" customHeight="1" hidden="1">
      <c r="A475" s="5" t="s">
        <v>54</v>
      </c>
      <c r="B475" s="34" t="s">
        <v>153</v>
      </c>
      <c r="C475" s="401"/>
    </row>
    <row r="476" spans="1:3" ht="24.75" customHeight="1" hidden="1">
      <c r="A476" s="5" t="s">
        <v>55</v>
      </c>
      <c r="B476" s="34" t="s">
        <v>154</v>
      </c>
      <c r="C476" s="401"/>
    </row>
    <row r="477" spans="1:3" ht="24.75" customHeight="1" hidden="1">
      <c r="A477" s="5" t="s">
        <v>141</v>
      </c>
      <c r="B477" s="34" t="s">
        <v>155</v>
      </c>
      <c r="C477" s="401"/>
    </row>
    <row r="478" spans="1:3" ht="24.75" customHeight="1" hidden="1">
      <c r="A478" s="5" t="s">
        <v>143</v>
      </c>
      <c r="B478" s="34" t="s">
        <v>156</v>
      </c>
      <c r="C478" s="401"/>
    </row>
    <row r="479" spans="1:3" ht="24.75" customHeight="1" hidden="1">
      <c r="A479" s="5" t="s">
        <v>145</v>
      </c>
      <c r="B479" s="34" t="s">
        <v>157</v>
      </c>
      <c r="C479" s="401"/>
    </row>
    <row r="480" spans="1:3" ht="24.75" customHeight="1" hidden="1">
      <c r="A480" s="5" t="s">
        <v>147</v>
      </c>
      <c r="B480" s="34" t="s">
        <v>158</v>
      </c>
      <c r="C480" s="401"/>
    </row>
    <row r="481" spans="1:3" ht="24.75" customHeight="1" hidden="1">
      <c r="A481" s="397" t="s">
        <v>53</v>
      </c>
      <c r="B481" s="398" t="s">
        <v>347</v>
      </c>
      <c r="C481" s="400">
        <f>SUM(C482:C483)</f>
        <v>1</v>
      </c>
    </row>
    <row r="482" spans="1:3" ht="24.75" customHeight="1" hidden="1">
      <c r="A482" s="5" t="s">
        <v>56</v>
      </c>
      <c r="B482" s="34" t="s">
        <v>159</v>
      </c>
      <c r="C482" s="401">
        <v>1</v>
      </c>
    </row>
    <row r="483" spans="1:3" ht="24.75" customHeight="1" hidden="1">
      <c r="A483" s="5" t="s">
        <v>57</v>
      </c>
      <c r="B483" s="34" t="s">
        <v>160</v>
      </c>
      <c r="C483" s="401">
        <v>0</v>
      </c>
    </row>
    <row r="484" spans="1:3" ht="24.75" customHeight="1" hidden="1">
      <c r="A484" s="397" t="s">
        <v>58</v>
      </c>
      <c r="B484" s="398" t="s">
        <v>150</v>
      </c>
      <c r="C484" s="400">
        <f>SUM(C485:C487)</f>
        <v>0</v>
      </c>
    </row>
    <row r="485" spans="1:3" ht="24.75" customHeight="1" hidden="1">
      <c r="A485" s="5" t="s">
        <v>161</v>
      </c>
      <c r="B485" s="37" t="s">
        <v>162</v>
      </c>
      <c r="C485" s="401"/>
    </row>
    <row r="486" spans="1:3" ht="24.75" customHeight="1" hidden="1">
      <c r="A486" s="5" t="s">
        <v>163</v>
      </c>
      <c r="B486" s="34" t="s">
        <v>164</v>
      </c>
      <c r="C486" s="401"/>
    </row>
    <row r="487" spans="1:3" ht="24.75" customHeight="1" hidden="1">
      <c r="A487" s="5" t="s">
        <v>165</v>
      </c>
      <c r="B487" s="34" t="s">
        <v>166</v>
      </c>
      <c r="C487" s="401"/>
    </row>
    <row r="488" spans="1:3" ht="24.75" customHeight="1" hidden="1">
      <c r="A488" s="397" t="s">
        <v>73</v>
      </c>
      <c r="B488" s="398" t="s">
        <v>348</v>
      </c>
      <c r="C488" s="400">
        <f>SUM(C489:C494)</f>
        <v>0</v>
      </c>
    </row>
    <row r="489" spans="1:3" ht="24.75" customHeight="1" hidden="1">
      <c r="A489" s="5" t="s">
        <v>167</v>
      </c>
      <c r="B489" s="34" t="s">
        <v>168</v>
      </c>
      <c r="C489" s="401"/>
    </row>
    <row r="490" spans="1:3" ht="24.75" customHeight="1" hidden="1">
      <c r="A490" s="5" t="s">
        <v>169</v>
      </c>
      <c r="B490" s="34" t="s">
        <v>170</v>
      </c>
      <c r="C490" s="401"/>
    </row>
    <row r="491" spans="1:3" ht="24.75" customHeight="1" hidden="1">
      <c r="A491" s="5" t="s">
        <v>171</v>
      </c>
      <c r="B491" s="34" t="s">
        <v>172</v>
      </c>
      <c r="C491" s="401"/>
    </row>
    <row r="492" spans="1:3" ht="24.75" customHeight="1" hidden="1">
      <c r="A492" s="5" t="s">
        <v>173</v>
      </c>
      <c r="B492" s="34" t="s">
        <v>156</v>
      </c>
      <c r="C492" s="401"/>
    </row>
    <row r="493" spans="1:3" ht="24.75" customHeight="1" hidden="1">
      <c r="A493" s="5" t="s">
        <v>174</v>
      </c>
      <c r="B493" s="34" t="s">
        <v>157</v>
      </c>
      <c r="C493" s="401"/>
    </row>
    <row r="494" spans="1:3" ht="24.75" customHeight="1" hidden="1">
      <c r="A494" s="5" t="s">
        <v>175</v>
      </c>
      <c r="B494" s="34" t="s">
        <v>176</v>
      </c>
      <c r="C494" s="401"/>
    </row>
    <row r="495" spans="1:3" ht="24.75" customHeight="1" hidden="1">
      <c r="A495" s="397" t="s">
        <v>74</v>
      </c>
      <c r="B495" s="398" t="s">
        <v>350</v>
      </c>
      <c r="C495" s="400">
        <f>SUM(C496:C498)</f>
        <v>11</v>
      </c>
    </row>
    <row r="496" spans="1:3" ht="24.75" customHeight="1" hidden="1">
      <c r="A496" s="5" t="s">
        <v>177</v>
      </c>
      <c r="B496" s="34" t="s">
        <v>168</v>
      </c>
      <c r="C496" s="401">
        <v>11</v>
      </c>
    </row>
    <row r="497" spans="1:3" ht="24.75" customHeight="1" hidden="1">
      <c r="A497" s="5" t="s">
        <v>178</v>
      </c>
      <c r="B497" s="34" t="s">
        <v>170</v>
      </c>
      <c r="C497" s="401">
        <v>0</v>
      </c>
    </row>
    <row r="498" spans="1:3" ht="24.75" customHeight="1" hidden="1">
      <c r="A498" s="5" t="s">
        <v>179</v>
      </c>
      <c r="B498" s="34" t="s">
        <v>180</v>
      </c>
      <c r="C498" s="401">
        <v>0</v>
      </c>
    </row>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sheetData>
  <sheetProtection/>
  <mergeCells count="39">
    <mergeCell ref="A1:C1"/>
    <mergeCell ref="A2:B2"/>
    <mergeCell ref="A122:B122"/>
    <mergeCell ref="A83:C83"/>
    <mergeCell ref="A45:C45"/>
    <mergeCell ref="A46:B46"/>
    <mergeCell ref="A47:B47"/>
    <mergeCell ref="A84:B84"/>
    <mergeCell ref="A85:B85"/>
    <mergeCell ref="A238:C238"/>
    <mergeCell ref="A200:C200"/>
    <mergeCell ref="A201:B201"/>
    <mergeCell ref="A278:C278"/>
    <mergeCell ref="A163:B163"/>
    <mergeCell ref="A3:B3"/>
    <mergeCell ref="A316:C316"/>
    <mergeCell ref="A121:C121"/>
    <mergeCell ref="A202:B202"/>
    <mergeCell ref="A123:B123"/>
    <mergeCell ref="A161:C161"/>
    <mergeCell ref="A162:B162"/>
    <mergeCell ref="A239:B239"/>
    <mergeCell ref="A240:B240"/>
    <mergeCell ref="A280:B280"/>
    <mergeCell ref="A279:B279"/>
    <mergeCell ref="A317:B317"/>
    <mergeCell ref="A318:B318"/>
    <mergeCell ref="A395:C395"/>
    <mergeCell ref="A353:C353"/>
    <mergeCell ref="A431:C431"/>
    <mergeCell ref="A354:B354"/>
    <mergeCell ref="A472:B472"/>
    <mergeCell ref="A473:B473"/>
    <mergeCell ref="A432:B432"/>
    <mergeCell ref="A433:B433"/>
    <mergeCell ref="A471:C471"/>
    <mergeCell ref="A355:B355"/>
    <mergeCell ref="A396:B396"/>
    <mergeCell ref="A397:B397"/>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76" t="s">
        <v>30</v>
      </c>
      <c r="B1" s="1276"/>
      <c r="C1" s="417"/>
      <c r="D1" s="1277" t="s">
        <v>82</v>
      </c>
      <c r="E1" s="1277"/>
      <c r="F1" s="1277"/>
      <c r="G1" s="1277"/>
      <c r="H1" s="1277"/>
      <c r="I1" s="1277"/>
      <c r="J1" s="1277"/>
      <c r="K1" s="1277"/>
      <c r="L1" s="1273" t="s">
        <v>557</v>
      </c>
      <c r="M1" s="1273"/>
      <c r="N1" s="1273"/>
      <c r="O1" s="1273"/>
    </row>
    <row r="2" spans="1:15" ht="16.5" customHeight="1">
      <c r="A2" s="419" t="s">
        <v>344</v>
      </c>
      <c r="B2" s="419"/>
      <c r="C2" s="419"/>
      <c r="D2" s="1277" t="s">
        <v>183</v>
      </c>
      <c r="E2" s="1277"/>
      <c r="F2" s="1277"/>
      <c r="G2" s="1277"/>
      <c r="H2" s="1277"/>
      <c r="I2" s="1277"/>
      <c r="J2" s="1277"/>
      <c r="K2" s="1277"/>
      <c r="L2" s="1274" t="str">
        <f>'Thong tin'!B4</f>
        <v>CTHADS Tỉnh Thái Bình</v>
      </c>
      <c r="M2" s="1274"/>
      <c r="N2" s="1274"/>
      <c r="O2" s="1274"/>
    </row>
    <row r="3" spans="1:15" ht="16.5" customHeight="1">
      <c r="A3" s="419" t="s">
        <v>345</v>
      </c>
      <c r="B3" s="419"/>
      <c r="C3" s="419"/>
      <c r="D3" s="1278" t="str">
        <f>'Thong tin'!B3</f>
        <v>12 tháng / năm 2016</v>
      </c>
      <c r="E3" s="1278"/>
      <c r="F3" s="1278"/>
      <c r="G3" s="1278"/>
      <c r="H3" s="1278"/>
      <c r="I3" s="1278"/>
      <c r="J3" s="1278"/>
      <c r="K3" s="1278"/>
      <c r="L3" s="1273" t="s">
        <v>523</v>
      </c>
      <c r="M3" s="1273"/>
      <c r="N3" s="1273"/>
      <c r="O3" s="1273"/>
    </row>
    <row r="4" spans="1:15" ht="16.5" customHeight="1">
      <c r="A4" s="437" t="s">
        <v>119</v>
      </c>
      <c r="B4" s="437"/>
      <c r="C4" s="422"/>
      <c r="D4" s="423"/>
      <c r="E4" s="423"/>
      <c r="F4" s="422"/>
      <c r="G4" s="424"/>
      <c r="H4" s="424"/>
      <c r="I4" s="424"/>
      <c r="J4" s="422"/>
      <c r="K4" s="423"/>
      <c r="L4" s="1274" t="s">
        <v>412</v>
      </c>
      <c r="M4" s="1274"/>
      <c r="N4" s="1274"/>
      <c r="O4" s="1274"/>
    </row>
    <row r="5" spans="1:15" ht="16.5" customHeight="1">
      <c r="A5" s="425"/>
      <c r="B5" s="422"/>
      <c r="C5" s="422"/>
      <c r="D5" s="422"/>
      <c r="E5" s="422"/>
      <c r="F5" s="426"/>
      <c r="G5" s="427"/>
      <c r="H5" s="427"/>
      <c r="I5" s="427"/>
      <c r="J5" s="426"/>
      <c r="K5" s="428"/>
      <c r="L5" s="441"/>
      <c r="M5" s="441" t="s">
        <v>8</v>
      </c>
      <c r="N5" s="418"/>
      <c r="O5" s="418"/>
    </row>
    <row r="6" spans="1:15" ht="18.75" customHeight="1">
      <c r="A6" s="1262" t="s">
        <v>69</v>
      </c>
      <c r="B6" s="1262"/>
      <c r="C6" s="1262" t="s">
        <v>38</v>
      </c>
      <c r="D6" s="1262" t="s">
        <v>337</v>
      </c>
      <c r="E6" s="1262"/>
      <c r="F6" s="1262"/>
      <c r="G6" s="1262"/>
      <c r="H6" s="1262"/>
      <c r="I6" s="1262"/>
      <c r="J6" s="1262"/>
      <c r="K6" s="1262"/>
      <c r="L6" s="1262"/>
      <c r="M6" s="1262"/>
      <c r="N6" s="1262"/>
      <c r="O6" s="1262"/>
    </row>
    <row r="7" spans="1:15" ht="20.25" customHeight="1">
      <c r="A7" s="1262"/>
      <c r="B7" s="1262"/>
      <c r="C7" s="1262"/>
      <c r="D7" s="1290" t="s">
        <v>120</v>
      </c>
      <c r="E7" s="1289" t="s">
        <v>121</v>
      </c>
      <c r="F7" s="1289"/>
      <c r="G7" s="1289"/>
      <c r="H7" s="1289" t="s">
        <v>122</v>
      </c>
      <c r="I7" s="1289" t="s">
        <v>123</v>
      </c>
      <c r="J7" s="1289" t="s">
        <v>124</v>
      </c>
      <c r="K7" s="1289" t="s">
        <v>125</v>
      </c>
      <c r="L7" s="1289" t="s">
        <v>126</v>
      </c>
      <c r="M7" s="1289" t="s">
        <v>127</v>
      </c>
      <c r="N7" s="1289" t="s">
        <v>184</v>
      </c>
      <c r="O7" s="1289" t="s">
        <v>128</v>
      </c>
    </row>
    <row r="8" spans="1:15" ht="19.5" customHeight="1">
      <c r="A8" s="1262"/>
      <c r="B8" s="1262"/>
      <c r="C8" s="1262"/>
      <c r="D8" s="1290"/>
      <c r="E8" s="1289" t="s">
        <v>37</v>
      </c>
      <c r="F8" s="1289" t="s">
        <v>7</v>
      </c>
      <c r="G8" s="1289"/>
      <c r="H8" s="1289"/>
      <c r="I8" s="1289"/>
      <c r="J8" s="1289"/>
      <c r="K8" s="1289"/>
      <c r="L8" s="1289"/>
      <c r="M8" s="1289"/>
      <c r="N8" s="1289"/>
      <c r="O8" s="1289"/>
    </row>
    <row r="9" spans="1:15" ht="39.75" customHeight="1">
      <c r="A9" s="1262"/>
      <c r="B9" s="1262"/>
      <c r="C9" s="1262"/>
      <c r="D9" s="1290"/>
      <c r="E9" s="1289"/>
      <c r="F9" s="576" t="s">
        <v>129</v>
      </c>
      <c r="G9" s="576" t="s">
        <v>130</v>
      </c>
      <c r="H9" s="1289"/>
      <c r="I9" s="1289"/>
      <c r="J9" s="1289"/>
      <c r="K9" s="1289"/>
      <c r="L9" s="1289"/>
      <c r="M9" s="1289"/>
      <c r="N9" s="1289"/>
      <c r="O9" s="1289"/>
    </row>
    <row r="10" spans="1:15" s="393" customFormat="1" ht="17.25" customHeight="1">
      <c r="A10" s="1291" t="s">
        <v>40</v>
      </c>
      <c r="B10" s="1291"/>
      <c r="C10" s="533">
        <v>1</v>
      </c>
      <c r="D10" s="533">
        <v>2</v>
      </c>
      <c r="E10" s="533">
        <v>3</v>
      </c>
      <c r="F10" s="533">
        <v>4</v>
      </c>
      <c r="G10" s="533">
        <v>5</v>
      </c>
      <c r="H10" s="533">
        <v>6</v>
      </c>
      <c r="I10" s="533">
        <v>7</v>
      </c>
      <c r="J10" s="533">
        <v>8</v>
      </c>
      <c r="K10" s="533">
        <v>9</v>
      </c>
      <c r="L10" s="533">
        <v>10</v>
      </c>
      <c r="M10" s="533">
        <v>11</v>
      </c>
      <c r="N10" s="533">
        <v>12</v>
      </c>
      <c r="O10" s="533">
        <v>13</v>
      </c>
    </row>
    <row r="11" spans="1:15" ht="22.5" customHeight="1">
      <c r="A11" s="524" t="s">
        <v>0</v>
      </c>
      <c r="B11" s="442" t="s">
        <v>131</v>
      </c>
      <c r="C11" s="404">
        <v>710</v>
      </c>
      <c r="D11" s="404">
        <v>189</v>
      </c>
      <c r="E11" s="404">
        <v>141</v>
      </c>
      <c r="F11" s="404">
        <v>1</v>
      </c>
      <c r="G11" s="404">
        <v>140</v>
      </c>
      <c r="H11" s="404">
        <v>1</v>
      </c>
      <c r="I11" s="404">
        <v>326</v>
      </c>
      <c r="J11" s="404">
        <v>47</v>
      </c>
      <c r="K11" s="404">
        <v>6</v>
      </c>
      <c r="L11" s="404">
        <v>0</v>
      </c>
      <c r="M11" s="404">
        <v>0</v>
      </c>
      <c r="N11" s="404">
        <v>0</v>
      </c>
      <c r="O11" s="404">
        <v>0</v>
      </c>
    </row>
    <row r="12" spans="1:15" s="403" customFormat="1" ht="22.5" customHeight="1">
      <c r="A12" s="523">
        <v>1</v>
      </c>
      <c r="B12" s="433" t="s">
        <v>132</v>
      </c>
      <c r="C12" s="404">
        <v>357</v>
      </c>
      <c r="D12" s="409">
        <v>137</v>
      </c>
      <c r="E12" s="404">
        <v>54</v>
      </c>
      <c r="F12" s="409">
        <v>0</v>
      </c>
      <c r="G12" s="409">
        <v>54</v>
      </c>
      <c r="H12" s="409">
        <v>1</v>
      </c>
      <c r="I12" s="409">
        <v>132</v>
      </c>
      <c r="J12" s="409">
        <v>29</v>
      </c>
      <c r="K12" s="409">
        <v>4</v>
      </c>
      <c r="L12" s="409">
        <v>0</v>
      </c>
      <c r="M12" s="409">
        <v>0</v>
      </c>
      <c r="N12" s="409">
        <v>0</v>
      </c>
      <c r="O12" s="409">
        <v>0</v>
      </c>
    </row>
    <row r="13" spans="1:15" s="403" customFormat="1" ht="22.5" customHeight="1">
      <c r="A13" s="523">
        <v>2</v>
      </c>
      <c r="B13" s="433" t="s">
        <v>133</v>
      </c>
      <c r="C13" s="404">
        <v>353</v>
      </c>
      <c r="D13" s="409">
        <v>52</v>
      </c>
      <c r="E13" s="404">
        <v>87</v>
      </c>
      <c r="F13" s="409">
        <v>1</v>
      </c>
      <c r="G13" s="409">
        <v>86</v>
      </c>
      <c r="H13" s="409">
        <v>0</v>
      </c>
      <c r="I13" s="409">
        <v>194</v>
      </c>
      <c r="J13" s="409">
        <v>18</v>
      </c>
      <c r="K13" s="409">
        <v>2</v>
      </c>
      <c r="L13" s="409">
        <v>0</v>
      </c>
      <c r="M13" s="409">
        <v>0</v>
      </c>
      <c r="N13" s="409">
        <v>0</v>
      </c>
      <c r="O13" s="409">
        <v>0</v>
      </c>
    </row>
    <row r="14" spans="1:15" ht="22.5" customHeight="1">
      <c r="A14" s="524" t="s">
        <v>1</v>
      </c>
      <c r="B14" s="395" t="s">
        <v>134</v>
      </c>
      <c r="C14" s="404">
        <v>14</v>
      </c>
      <c r="D14" s="409">
        <v>1</v>
      </c>
      <c r="E14" s="404">
        <v>4</v>
      </c>
      <c r="F14" s="409">
        <v>0</v>
      </c>
      <c r="G14" s="409">
        <v>4</v>
      </c>
      <c r="H14" s="409">
        <v>0</v>
      </c>
      <c r="I14" s="409">
        <v>7</v>
      </c>
      <c r="J14" s="409">
        <v>2</v>
      </c>
      <c r="K14" s="409">
        <v>0</v>
      </c>
      <c r="L14" s="409">
        <v>0</v>
      </c>
      <c r="M14" s="409">
        <v>0</v>
      </c>
      <c r="N14" s="409">
        <v>0</v>
      </c>
      <c r="O14" s="409">
        <v>0</v>
      </c>
    </row>
    <row r="15" spans="1:15" ht="22.5"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09">
        <v>0</v>
      </c>
    </row>
    <row r="16" spans="1:15" ht="22.5" customHeight="1">
      <c r="A16" s="524" t="s">
        <v>136</v>
      </c>
      <c r="B16" s="395" t="s">
        <v>137</v>
      </c>
      <c r="C16" s="404">
        <v>696</v>
      </c>
      <c r="D16" s="404">
        <v>188</v>
      </c>
      <c r="E16" s="404">
        <v>137</v>
      </c>
      <c r="F16" s="404">
        <v>1</v>
      </c>
      <c r="G16" s="404">
        <v>136</v>
      </c>
      <c r="H16" s="404">
        <v>1</v>
      </c>
      <c r="I16" s="404">
        <v>319</v>
      </c>
      <c r="J16" s="404">
        <v>45</v>
      </c>
      <c r="K16" s="404">
        <v>6</v>
      </c>
      <c r="L16" s="404">
        <v>0</v>
      </c>
      <c r="M16" s="404">
        <v>0</v>
      </c>
      <c r="N16" s="404">
        <v>0</v>
      </c>
      <c r="O16" s="404">
        <v>0</v>
      </c>
    </row>
    <row r="17" spans="1:15" ht="22.5" customHeight="1">
      <c r="A17" s="524" t="s">
        <v>52</v>
      </c>
      <c r="B17" s="395" t="s">
        <v>138</v>
      </c>
      <c r="C17" s="404">
        <v>535</v>
      </c>
      <c r="D17" s="404">
        <v>147</v>
      </c>
      <c r="E17" s="404">
        <v>89</v>
      </c>
      <c r="F17" s="404">
        <v>1</v>
      </c>
      <c r="G17" s="404">
        <v>88</v>
      </c>
      <c r="H17" s="404">
        <v>1</v>
      </c>
      <c r="I17" s="404">
        <v>260</v>
      </c>
      <c r="J17" s="404">
        <v>33</v>
      </c>
      <c r="K17" s="404">
        <v>5</v>
      </c>
      <c r="L17" s="404">
        <v>0</v>
      </c>
      <c r="M17" s="404">
        <v>0</v>
      </c>
      <c r="N17" s="404">
        <v>0</v>
      </c>
      <c r="O17" s="404">
        <v>0</v>
      </c>
    </row>
    <row r="18" spans="1:15" ht="19.5" customHeight="1">
      <c r="A18" s="523" t="s">
        <v>54</v>
      </c>
      <c r="B18" s="433" t="s">
        <v>139</v>
      </c>
      <c r="C18" s="404">
        <v>214</v>
      </c>
      <c r="D18" s="409">
        <v>20</v>
      </c>
      <c r="E18" s="404">
        <v>56</v>
      </c>
      <c r="F18" s="409">
        <v>1</v>
      </c>
      <c r="G18" s="409">
        <v>55</v>
      </c>
      <c r="H18" s="409">
        <v>0</v>
      </c>
      <c r="I18" s="409">
        <v>136</v>
      </c>
      <c r="J18" s="409">
        <v>1</v>
      </c>
      <c r="K18" s="409">
        <v>1</v>
      </c>
      <c r="L18" s="409">
        <v>0</v>
      </c>
      <c r="M18" s="409">
        <v>0</v>
      </c>
      <c r="N18" s="409">
        <v>0</v>
      </c>
      <c r="O18" s="409">
        <v>0</v>
      </c>
    </row>
    <row r="19" spans="1:15" ht="19.5" customHeight="1">
      <c r="A19" s="523" t="s">
        <v>55</v>
      </c>
      <c r="B19" s="433" t="s">
        <v>140</v>
      </c>
      <c r="C19" s="404">
        <v>19</v>
      </c>
      <c r="D19" s="409">
        <v>5</v>
      </c>
      <c r="E19" s="404">
        <v>1</v>
      </c>
      <c r="F19" s="409">
        <v>0</v>
      </c>
      <c r="G19" s="409">
        <v>1</v>
      </c>
      <c r="H19" s="409">
        <v>0</v>
      </c>
      <c r="I19" s="409">
        <v>13</v>
      </c>
      <c r="J19" s="409">
        <v>0</v>
      </c>
      <c r="K19" s="409">
        <v>0</v>
      </c>
      <c r="L19" s="409">
        <v>0</v>
      </c>
      <c r="M19" s="409">
        <v>0</v>
      </c>
      <c r="N19" s="409">
        <v>0</v>
      </c>
      <c r="O19" s="409">
        <v>0</v>
      </c>
    </row>
    <row r="20" spans="1:15" ht="19.5" customHeight="1">
      <c r="A20" s="523" t="s">
        <v>141</v>
      </c>
      <c r="B20" s="433" t="s">
        <v>142</v>
      </c>
      <c r="C20" s="404">
        <v>263</v>
      </c>
      <c r="D20" s="409">
        <v>98</v>
      </c>
      <c r="E20" s="404">
        <v>32</v>
      </c>
      <c r="F20" s="409">
        <v>0</v>
      </c>
      <c r="G20" s="409">
        <v>32</v>
      </c>
      <c r="H20" s="409">
        <v>1</v>
      </c>
      <c r="I20" s="409">
        <v>105</v>
      </c>
      <c r="J20" s="409">
        <v>23</v>
      </c>
      <c r="K20" s="409">
        <v>4</v>
      </c>
      <c r="L20" s="409">
        <v>0</v>
      </c>
      <c r="M20" s="409">
        <v>0</v>
      </c>
      <c r="N20" s="409">
        <v>0</v>
      </c>
      <c r="O20" s="409">
        <v>0</v>
      </c>
    </row>
    <row r="21" spans="1:15" ht="19.5" customHeight="1">
      <c r="A21" s="523" t="s">
        <v>143</v>
      </c>
      <c r="B21" s="433" t="s">
        <v>144</v>
      </c>
      <c r="C21" s="404">
        <v>3</v>
      </c>
      <c r="D21" s="409">
        <v>2</v>
      </c>
      <c r="E21" s="404">
        <v>0</v>
      </c>
      <c r="F21" s="409">
        <v>0</v>
      </c>
      <c r="G21" s="409">
        <v>0</v>
      </c>
      <c r="H21" s="409">
        <v>0</v>
      </c>
      <c r="I21" s="409">
        <v>1</v>
      </c>
      <c r="J21" s="409">
        <v>0</v>
      </c>
      <c r="K21" s="409">
        <v>0</v>
      </c>
      <c r="L21" s="409">
        <v>0</v>
      </c>
      <c r="M21" s="409">
        <v>0</v>
      </c>
      <c r="N21" s="409">
        <v>0</v>
      </c>
      <c r="O21" s="409">
        <v>0</v>
      </c>
    </row>
    <row r="22" spans="1:15" ht="19.5" customHeight="1">
      <c r="A22" s="523" t="s">
        <v>145</v>
      </c>
      <c r="B22" s="433" t="s">
        <v>146</v>
      </c>
      <c r="C22" s="404">
        <v>5</v>
      </c>
      <c r="D22" s="409">
        <v>2</v>
      </c>
      <c r="E22" s="404">
        <v>0</v>
      </c>
      <c r="F22" s="409">
        <v>0</v>
      </c>
      <c r="G22" s="409">
        <v>0</v>
      </c>
      <c r="H22" s="409">
        <v>0</v>
      </c>
      <c r="I22" s="409">
        <v>0</v>
      </c>
      <c r="J22" s="409">
        <v>3</v>
      </c>
      <c r="K22" s="409">
        <v>0</v>
      </c>
      <c r="L22" s="409">
        <v>0</v>
      </c>
      <c r="M22" s="409">
        <v>0</v>
      </c>
      <c r="N22" s="409">
        <v>0</v>
      </c>
      <c r="O22" s="409">
        <v>0</v>
      </c>
    </row>
    <row r="23" spans="1:15" ht="25.5">
      <c r="A23" s="523"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3" t="s">
        <v>149</v>
      </c>
      <c r="B24" s="433" t="s">
        <v>150</v>
      </c>
      <c r="C24" s="404">
        <v>31</v>
      </c>
      <c r="D24" s="409">
        <v>20</v>
      </c>
      <c r="E24" s="404">
        <v>0</v>
      </c>
      <c r="F24" s="409">
        <v>0</v>
      </c>
      <c r="G24" s="409">
        <v>0</v>
      </c>
      <c r="H24" s="409">
        <v>0</v>
      </c>
      <c r="I24" s="409">
        <v>5</v>
      </c>
      <c r="J24" s="409">
        <v>6</v>
      </c>
      <c r="K24" s="409">
        <v>0</v>
      </c>
      <c r="L24" s="409">
        <v>0</v>
      </c>
      <c r="M24" s="409">
        <v>0</v>
      </c>
      <c r="N24" s="409">
        <v>0</v>
      </c>
      <c r="O24" s="409">
        <v>0</v>
      </c>
    </row>
    <row r="25" spans="1:15" ht="22.5" customHeight="1">
      <c r="A25" s="524" t="s">
        <v>53</v>
      </c>
      <c r="B25" s="395" t="s">
        <v>151</v>
      </c>
      <c r="C25" s="404">
        <v>161</v>
      </c>
      <c r="D25" s="409">
        <v>41</v>
      </c>
      <c r="E25" s="404">
        <v>48</v>
      </c>
      <c r="F25" s="409">
        <v>0</v>
      </c>
      <c r="G25" s="409">
        <v>48</v>
      </c>
      <c r="H25" s="409">
        <v>0</v>
      </c>
      <c r="I25" s="409">
        <v>59</v>
      </c>
      <c r="J25" s="409">
        <v>12</v>
      </c>
      <c r="K25" s="409">
        <v>1</v>
      </c>
      <c r="L25" s="409">
        <v>0</v>
      </c>
      <c r="M25" s="409">
        <v>0</v>
      </c>
      <c r="N25" s="409">
        <v>0</v>
      </c>
      <c r="O25" s="409">
        <v>0</v>
      </c>
    </row>
    <row r="26" spans="1:15" ht="32.25" customHeight="1">
      <c r="A26" s="525" t="s">
        <v>555</v>
      </c>
      <c r="B26" s="436" t="s">
        <v>152</v>
      </c>
      <c r="C26" s="532">
        <v>0.20284697508896798</v>
      </c>
      <c r="D26" s="532">
        <v>0.10666666666666667</v>
      </c>
      <c r="E26" s="532">
        <v>0.41414141414141414</v>
      </c>
      <c r="F26" s="532">
        <v>1</v>
      </c>
      <c r="G26" s="532">
        <v>0.40816326530612246</v>
      </c>
      <c r="H26" s="532">
        <v>0</v>
      </c>
      <c r="I26" s="532">
        <v>0.21374045801526717</v>
      </c>
      <c r="J26" s="532">
        <v>0</v>
      </c>
      <c r="K26" s="532">
        <v>0.2</v>
      </c>
      <c r="L26" s="532" t="e">
        <v>#DIV/0!</v>
      </c>
      <c r="M26" s="532" t="e">
        <v>#DIV/0!</v>
      </c>
      <c r="N26" s="532" t="e">
        <v>#DIV/0!</v>
      </c>
      <c r="O26" s="532" t="e">
        <v>#DIV/0!</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D7:D9"/>
    <mergeCell ref="O7:O9"/>
    <mergeCell ref="L7:L9"/>
    <mergeCell ref="I7:I9"/>
    <mergeCell ref="A1:B1"/>
    <mergeCell ref="D1:K1"/>
    <mergeCell ref="D2:K2"/>
    <mergeCell ref="A6:B9"/>
    <mergeCell ref="C6:C9"/>
    <mergeCell ref="E7:G7"/>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1"/>
  <sheetViews>
    <sheetView showZeros="0" view="pageBreakPreview" zoomScale="85" zoomScaleNormal="80" zoomScaleSheetLayoutView="85" zoomScalePageLayoutView="0" workbookViewId="0" topLeftCell="A10">
      <selection activeCell="C14" sqref="C14: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294" t="s">
        <v>571</v>
      </c>
      <c r="B1" s="1295"/>
      <c r="C1" s="1295"/>
    </row>
    <row r="2" spans="1:3" ht="21" customHeight="1">
      <c r="A2" s="1296" t="s">
        <v>70</v>
      </c>
      <c r="B2" s="1297"/>
      <c r="C2" s="443" t="s">
        <v>340</v>
      </c>
    </row>
    <row r="3" spans="1:3" s="446" customFormat="1" ht="15" customHeight="1">
      <c r="A3" s="1298" t="s">
        <v>6</v>
      </c>
      <c r="B3" s="1299"/>
      <c r="C3" s="445">
        <v>1</v>
      </c>
    </row>
    <row r="4" spans="1:3" s="447" customFormat="1" ht="19.5" customHeight="1">
      <c r="A4" s="444" t="s">
        <v>52</v>
      </c>
      <c r="B4" s="538" t="s">
        <v>569</v>
      </c>
      <c r="C4" s="404">
        <v>3</v>
      </c>
    </row>
    <row r="5" spans="1:3" s="26" customFormat="1" ht="19.5" customHeight="1">
      <c r="A5" s="448" t="s">
        <v>54</v>
      </c>
      <c r="B5" s="539" t="s">
        <v>168</v>
      </c>
      <c r="C5" s="409">
        <v>0</v>
      </c>
    </row>
    <row r="6" spans="1:3" s="26" customFormat="1" ht="19.5" customHeight="1">
      <c r="A6" s="449" t="s">
        <v>55</v>
      </c>
      <c r="B6" s="539" t="s">
        <v>170</v>
      </c>
      <c r="C6" s="409">
        <v>0</v>
      </c>
    </row>
    <row r="7" spans="1:3" s="26" customFormat="1" ht="19.5" customHeight="1">
      <c r="A7" s="449" t="s">
        <v>141</v>
      </c>
      <c r="B7" s="539" t="s">
        <v>180</v>
      </c>
      <c r="C7" s="409">
        <v>2</v>
      </c>
    </row>
    <row r="8" spans="1:3" s="26" customFormat="1" ht="19.5" customHeight="1">
      <c r="A8" s="449" t="s">
        <v>143</v>
      </c>
      <c r="B8" s="539" t="s">
        <v>172</v>
      </c>
      <c r="C8" s="409">
        <v>0</v>
      </c>
    </row>
    <row r="9" spans="1:3" s="26" customFormat="1" ht="19.5" customHeight="1">
      <c r="A9" s="449" t="s">
        <v>145</v>
      </c>
      <c r="B9" s="539" t="s">
        <v>156</v>
      </c>
      <c r="C9" s="409">
        <v>1</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575</v>
      </c>
      <c r="B13" s="539" t="s">
        <v>160</v>
      </c>
      <c r="C13" s="409"/>
    </row>
    <row r="14" spans="1:3" s="450" customFormat="1" ht="19.5" customHeight="1">
      <c r="A14" s="444" t="s">
        <v>53</v>
      </c>
      <c r="B14" s="538" t="s">
        <v>567</v>
      </c>
      <c r="C14" s="404">
        <v>5</v>
      </c>
    </row>
    <row r="15" spans="1:3" s="450" customFormat="1" ht="19.5" customHeight="1">
      <c r="A15" s="448" t="s">
        <v>56</v>
      </c>
      <c r="B15" s="539" t="s">
        <v>188</v>
      </c>
      <c r="C15" s="409">
        <v>4</v>
      </c>
    </row>
    <row r="16" spans="1:3" s="450" customFormat="1" ht="19.5" customHeight="1">
      <c r="A16" s="448" t="s">
        <v>57</v>
      </c>
      <c r="B16" s="539" t="s">
        <v>160</v>
      </c>
      <c r="C16" s="409">
        <v>1</v>
      </c>
    </row>
    <row r="17" spans="1:3" s="447" customFormat="1" ht="19.5" customHeight="1">
      <c r="A17" s="444" t="s">
        <v>58</v>
      </c>
      <c r="B17" s="538" t="s">
        <v>150</v>
      </c>
      <c r="C17" s="404">
        <v>31</v>
      </c>
    </row>
    <row r="18" spans="1:3" s="26" customFormat="1" ht="19.5" customHeight="1">
      <c r="A18" s="448" t="s">
        <v>161</v>
      </c>
      <c r="B18" s="539" t="s">
        <v>189</v>
      </c>
      <c r="C18" s="409">
        <v>11</v>
      </c>
    </row>
    <row r="19" spans="1:3" s="26" customFormat="1" ht="30">
      <c r="A19" s="449" t="s">
        <v>163</v>
      </c>
      <c r="B19" s="539" t="s">
        <v>164</v>
      </c>
      <c r="C19" s="409">
        <v>16</v>
      </c>
    </row>
    <row r="20" spans="1:3" s="26" customFormat="1" ht="19.5" customHeight="1">
      <c r="A20" s="449" t="s">
        <v>165</v>
      </c>
      <c r="B20" s="539" t="s">
        <v>166</v>
      </c>
      <c r="C20" s="409">
        <v>4</v>
      </c>
    </row>
    <row r="21" spans="1:3" s="26" customFormat="1" ht="19.5" customHeight="1">
      <c r="A21" s="444" t="s">
        <v>73</v>
      </c>
      <c r="B21" s="538" t="s">
        <v>564</v>
      </c>
      <c r="C21" s="404">
        <v>19</v>
      </c>
    </row>
    <row r="22" spans="1:3" s="26" customFormat="1" ht="19.5" customHeight="1">
      <c r="A22" s="449" t="s">
        <v>167</v>
      </c>
      <c r="B22" s="539" t="s">
        <v>168</v>
      </c>
      <c r="C22" s="409">
        <v>1</v>
      </c>
    </row>
    <row r="23" spans="1:3" s="26" customFormat="1" ht="19.5" customHeight="1">
      <c r="A23" s="449" t="s">
        <v>169</v>
      </c>
      <c r="B23" s="539" t="s">
        <v>170</v>
      </c>
      <c r="C23" s="409">
        <v>0</v>
      </c>
    </row>
    <row r="24" spans="1:3" s="26" customFormat="1" ht="19.5" customHeight="1">
      <c r="A24" s="449" t="s">
        <v>171</v>
      </c>
      <c r="B24" s="539" t="s">
        <v>190</v>
      </c>
      <c r="C24" s="409">
        <v>15</v>
      </c>
    </row>
    <row r="25" spans="1:3" s="26" customFormat="1" ht="19.5" customHeight="1">
      <c r="A25" s="449" t="s">
        <v>173</v>
      </c>
      <c r="B25" s="539" t="s">
        <v>155</v>
      </c>
      <c r="C25" s="409">
        <v>2</v>
      </c>
    </row>
    <row r="26" spans="1:3" s="26" customFormat="1" ht="19.5" customHeight="1">
      <c r="A26" s="449" t="s">
        <v>174</v>
      </c>
      <c r="B26" s="539" t="s">
        <v>191</v>
      </c>
      <c r="C26" s="409">
        <v>0</v>
      </c>
    </row>
    <row r="27" spans="1:3" s="26" customFormat="1" ht="19.5" customHeight="1">
      <c r="A27" s="449" t="s">
        <v>175</v>
      </c>
      <c r="B27" s="539" t="s">
        <v>158</v>
      </c>
      <c r="C27" s="409">
        <v>1</v>
      </c>
    </row>
    <row r="28" spans="1:3" s="26" customFormat="1" ht="19.5" customHeight="1">
      <c r="A28" s="449" t="s">
        <v>192</v>
      </c>
      <c r="B28" s="539" t="s">
        <v>193</v>
      </c>
      <c r="C28" s="409">
        <v>0</v>
      </c>
    </row>
    <row r="29" spans="1:3" s="26" customFormat="1" ht="19.5" customHeight="1">
      <c r="A29" s="444" t="s">
        <v>74</v>
      </c>
      <c r="B29" s="538" t="s">
        <v>568</v>
      </c>
      <c r="C29" s="404">
        <v>161</v>
      </c>
    </row>
    <row r="30" spans="1:3" ht="19.5" customHeight="1">
      <c r="A30" s="449" t="s">
        <v>177</v>
      </c>
      <c r="B30" s="539" t="s">
        <v>168</v>
      </c>
      <c r="C30" s="409">
        <v>122</v>
      </c>
    </row>
    <row r="31" spans="1:3" s="26" customFormat="1" ht="19.5" customHeight="1">
      <c r="A31" s="449" t="s">
        <v>178</v>
      </c>
      <c r="B31" s="539" t="s">
        <v>170</v>
      </c>
      <c r="C31" s="409">
        <v>0</v>
      </c>
    </row>
    <row r="32" spans="1:3" s="26" customFormat="1" ht="19.5" customHeight="1">
      <c r="A32" s="449" t="s">
        <v>179</v>
      </c>
      <c r="B32" s="539" t="s">
        <v>190</v>
      </c>
      <c r="C32" s="409">
        <v>39</v>
      </c>
    </row>
    <row r="33" spans="1:3" s="26" customFormat="1" ht="25.5" customHeight="1">
      <c r="A33" s="1300"/>
      <c r="B33" s="1300"/>
      <c r="C33" s="540" t="str">
        <f>'Thong tin'!B8</f>
        <v>Thái Bình, ngày 05 tháng 10 năm 2016</v>
      </c>
    </row>
    <row r="34" spans="1:3" s="26" customFormat="1" ht="25.5" customHeight="1">
      <c r="A34" s="540"/>
      <c r="B34" s="540"/>
      <c r="C34" s="541" t="str">
        <f>+'Thong tin'!B9</f>
        <v>KT. CỤC TRƯỞNG</v>
      </c>
    </row>
    <row r="35" spans="1:3" s="26" customFormat="1" ht="18.75">
      <c r="A35" s="1293" t="s">
        <v>4</v>
      </c>
      <c r="B35" s="1293"/>
      <c r="C35" s="541" t="str">
        <f>'Thong tin'!B7</f>
        <v>PHÓ CỤC TRƯỞNG</v>
      </c>
    </row>
    <row r="36" spans="1:3" s="26" customFormat="1" ht="18.75">
      <c r="A36" s="542"/>
      <c r="B36" s="543"/>
      <c r="C36" s="543"/>
    </row>
    <row r="37" spans="1:3" s="26" customFormat="1" ht="15.75">
      <c r="A37" s="542"/>
      <c r="B37" s="544"/>
      <c r="C37" s="544"/>
    </row>
    <row r="38" spans="1:3" s="26" customFormat="1" ht="15.75">
      <c r="A38" s="542"/>
      <c r="B38" s="542"/>
      <c r="C38" s="542"/>
    </row>
    <row r="39" spans="1:3" ht="15.75">
      <c r="A39" s="545"/>
      <c r="B39" s="546"/>
      <c r="C39" s="547"/>
    </row>
    <row r="40" spans="1:3" ht="15.75">
      <c r="A40" s="548"/>
      <c r="B40" s="547"/>
      <c r="C40" s="548"/>
    </row>
    <row r="41" spans="1:3" s="447" customFormat="1" ht="18.75">
      <c r="A41" s="1292" t="str">
        <f>'Thong tin'!B5</f>
        <v>Vũ Văn Tuyên</v>
      </c>
      <c r="B41" s="1292"/>
      <c r="C41" s="549" t="str">
        <f>'Thong tin'!B6</f>
        <v>Nguyễn Thái Bình</v>
      </c>
    </row>
  </sheetData>
  <sheetProtection/>
  <mergeCells count="6">
    <mergeCell ref="A41:B41"/>
    <mergeCell ref="A35:B35"/>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13">
      <selection activeCell="C11" sqref="C11:N26"/>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4" width="8.25390625" style="388" customWidth="1"/>
    <col min="15" max="16384" width="9.00390625" style="388" customWidth="1"/>
  </cols>
  <sheetData>
    <row r="1" spans="1:16" ht="23.25" customHeight="1">
      <c r="A1" s="1301" t="s">
        <v>31</v>
      </c>
      <c r="B1" s="1301"/>
      <c r="C1" s="455"/>
      <c r="D1" s="456" t="s">
        <v>194</v>
      </c>
      <c r="E1" s="456"/>
      <c r="F1" s="456"/>
      <c r="G1" s="456"/>
      <c r="H1" s="456"/>
      <c r="I1" s="456"/>
      <c r="J1" s="457"/>
      <c r="K1" s="421"/>
      <c r="L1" s="423" t="s">
        <v>557</v>
      </c>
      <c r="M1" s="437"/>
      <c r="N1" s="416"/>
      <c r="O1" s="416"/>
      <c r="P1" s="416"/>
    </row>
    <row r="2" spans="1:16" ht="16.5" customHeight="1">
      <c r="A2" s="1302" t="s">
        <v>344</v>
      </c>
      <c r="B2" s="1302"/>
      <c r="C2" s="1302"/>
      <c r="D2" s="1277" t="s">
        <v>118</v>
      </c>
      <c r="E2" s="1277"/>
      <c r="F2" s="1277"/>
      <c r="G2" s="1277"/>
      <c r="H2" s="1277"/>
      <c r="I2" s="1277"/>
      <c r="J2" s="456"/>
      <c r="K2" s="423"/>
      <c r="L2" s="458" t="str">
        <f>'Thong tin'!B4</f>
        <v>CTHADS Tỉnh Thái Bình</v>
      </c>
      <c r="M2" s="423"/>
      <c r="N2" s="416"/>
      <c r="O2" s="416"/>
      <c r="P2" s="426"/>
    </row>
    <row r="3" spans="1:16" ht="16.5" customHeight="1">
      <c r="A3" s="1302" t="s">
        <v>345</v>
      </c>
      <c r="B3" s="1302"/>
      <c r="C3" s="416"/>
      <c r="D3" s="1278" t="str">
        <f>'Thong tin'!B3</f>
        <v>12 tháng / năm 2016</v>
      </c>
      <c r="E3" s="1278"/>
      <c r="F3" s="1278"/>
      <c r="G3" s="1278"/>
      <c r="H3" s="1278"/>
      <c r="I3" s="1278"/>
      <c r="J3" s="459"/>
      <c r="K3" s="421"/>
      <c r="L3" s="423" t="s">
        <v>523</v>
      </c>
      <c r="M3" s="437"/>
      <c r="N3" s="416"/>
      <c r="O3" s="416"/>
      <c r="P3" s="460"/>
    </row>
    <row r="4" spans="1:16" ht="16.5" customHeight="1">
      <c r="A4" s="437" t="s">
        <v>119</v>
      </c>
      <c r="B4" s="437"/>
      <c r="C4" s="422"/>
      <c r="D4" s="423"/>
      <c r="E4" s="423"/>
      <c r="F4" s="422"/>
      <c r="G4" s="424"/>
      <c r="H4" s="424"/>
      <c r="I4" s="424"/>
      <c r="J4" s="422"/>
      <c r="K4" s="423"/>
      <c r="L4" s="458" t="s">
        <v>412</v>
      </c>
      <c r="M4" s="423"/>
      <c r="N4" s="416"/>
      <c r="O4" s="416"/>
      <c r="P4" s="460"/>
    </row>
    <row r="5" spans="1:16" ht="16.5" customHeight="1">
      <c r="A5" s="425"/>
      <c r="B5" s="422"/>
      <c r="C5" s="461"/>
      <c r="D5" s="422"/>
      <c r="E5" s="422"/>
      <c r="F5" s="426"/>
      <c r="G5" s="427"/>
      <c r="H5" s="427"/>
      <c r="I5" s="427"/>
      <c r="J5" s="426"/>
      <c r="K5" s="428"/>
      <c r="L5" s="428" t="s">
        <v>195</v>
      </c>
      <c r="M5" s="428"/>
      <c r="N5" s="416"/>
      <c r="O5" s="416"/>
      <c r="P5" s="460"/>
    </row>
    <row r="6" spans="1:16" ht="18.75" customHeight="1">
      <c r="A6" s="1255" t="s">
        <v>69</v>
      </c>
      <c r="B6" s="1256"/>
      <c r="C6" s="1262" t="s">
        <v>38</v>
      </c>
      <c r="D6" s="1261" t="s">
        <v>338</v>
      </c>
      <c r="E6" s="1263"/>
      <c r="F6" s="1263"/>
      <c r="G6" s="1263"/>
      <c r="H6" s="1263"/>
      <c r="I6" s="1263"/>
      <c r="J6" s="1263"/>
      <c r="K6" s="1263"/>
      <c r="L6" s="1263"/>
      <c r="M6" s="1263"/>
      <c r="N6" s="1264"/>
      <c r="O6" s="457"/>
      <c r="P6" s="462"/>
    </row>
    <row r="7" spans="1:16" ht="27" customHeight="1">
      <c r="A7" s="1257"/>
      <c r="B7" s="1258"/>
      <c r="C7" s="1262"/>
      <c r="D7" s="1252" t="s">
        <v>196</v>
      </c>
      <c r="E7" s="1267" t="s">
        <v>197</v>
      </c>
      <c r="F7" s="1268"/>
      <c r="G7" s="1269"/>
      <c r="H7" s="1252" t="s">
        <v>198</v>
      </c>
      <c r="I7" s="1252" t="s">
        <v>123</v>
      </c>
      <c r="J7" s="1252" t="s">
        <v>199</v>
      </c>
      <c r="K7" s="1252" t="s">
        <v>125</v>
      </c>
      <c r="L7" s="1252" t="s">
        <v>126</v>
      </c>
      <c r="M7" s="1252" t="s">
        <v>127</v>
      </c>
      <c r="N7" s="1289" t="s">
        <v>128</v>
      </c>
      <c r="O7" s="460"/>
      <c r="P7" s="460"/>
    </row>
    <row r="8" spans="1:16" ht="18" customHeight="1">
      <c r="A8" s="1257"/>
      <c r="B8" s="1258"/>
      <c r="C8" s="1262"/>
      <c r="D8" s="1252"/>
      <c r="E8" s="1254" t="s">
        <v>37</v>
      </c>
      <c r="F8" s="1271" t="s">
        <v>7</v>
      </c>
      <c r="G8" s="1272"/>
      <c r="H8" s="1252"/>
      <c r="I8" s="1252"/>
      <c r="J8" s="1252"/>
      <c r="K8" s="1252"/>
      <c r="L8" s="1252"/>
      <c r="M8" s="1252"/>
      <c r="N8" s="1289"/>
      <c r="O8" s="1305"/>
      <c r="P8" s="1305"/>
    </row>
    <row r="9" spans="1:16" ht="26.25" customHeight="1">
      <c r="A9" s="1259"/>
      <c r="B9" s="1260"/>
      <c r="C9" s="1262"/>
      <c r="D9" s="1253"/>
      <c r="E9" s="1253"/>
      <c r="F9" s="575" t="s">
        <v>200</v>
      </c>
      <c r="G9" s="576" t="s">
        <v>201</v>
      </c>
      <c r="H9" s="1253"/>
      <c r="I9" s="1253"/>
      <c r="J9" s="1253"/>
      <c r="K9" s="1253"/>
      <c r="L9" s="1253"/>
      <c r="M9" s="1253"/>
      <c r="N9" s="1289"/>
      <c r="O9" s="463"/>
      <c r="P9" s="463"/>
    </row>
    <row r="10" spans="1:16" s="466" customFormat="1" ht="20.25" customHeight="1">
      <c r="A10" s="1303" t="s">
        <v>40</v>
      </c>
      <c r="B10" s="1304"/>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2" t="s">
        <v>0</v>
      </c>
      <c r="B11" s="430" t="s">
        <v>131</v>
      </c>
      <c r="C11" s="404">
        <v>47092767</v>
      </c>
      <c r="D11" s="404">
        <v>2317952</v>
      </c>
      <c r="E11" s="404">
        <v>36116401</v>
      </c>
      <c r="F11" s="404">
        <v>6488560</v>
      </c>
      <c r="G11" s="404">
        <v>29627841</v>
      </c>
      <c r="H11" s="404">
        <v>62577</v>
      </c>
      <c r="I11" s="404">
        <v>2050350</v>
      </c>
      <c r="J11" s="404">
        <v>6031854</v>
      </c>
      <c r="K11" s="404">
        <v>33507</v>
      </c>
      <c r="L11" s="404">
        <v>0</v>
      </c>
      <c r="M11" s="404">
        <v>0</v>
      </c>
      <c r="N11" s="404">
        <v>480126</v>
      </c>
      <c r="O11" s="462"/>
      <c r="P11" s="462"/>
    </row>
    <row r="12" spans="1:16" ht="21" customHeight="1">
      <c r="A12" s="523">
        <v>1</v>
      </c>
      <c r="B12" s="433" t="s">
        <v>132</v>
      </c>
      <c r="C12" s="404">
        <v>29107456</v>
      </c>
      <c r="D12" s="409">
        <v>1271004</v>
      </c>
      <c r="E12" s="404">
        <v>23910491</v>
      </c>
      <c r="F12" s="409">
        <v>4828950</v>
      </c>
      <c r="G12" s="409">
        <v>19081541</v>
      </c>
      <c r="H12" s="409">
        <v>0</v>
      </c>
      <c r="I12" s="409">
        <v>742012</v>
      </c>
      <c r="J12" s="409">
        <v>3140828</v>
      </c>
      <c r="K12" s="409">
        <v>26115</v>
      </c>
      <c r="L12" s="409">
        <v>0</v>
      </c>
      <c r="M12" s="409">
        <v>0</v>
      </c>
      <c r="N12" s="409">
        <v>17006</v>
      </c>
      <c r="O12" s="460"/>
      <c r="P12" s="460"/>
    </row>
    <row r="13" spans="1:16" ht="21" customHeight="1">
      <c r="A13" s="523">
        <v>2</v>
      </c>
      <c r="B13" s="433" t="s">
        <v>133</v>
      </c>
      <c r="C13" s="404">
        <v>17985311</v>
      </c>
      <c r="D13" s="409">
        <v>1046948</v>
      </c>
      <c r="E13" s="404">
        <v>12205910</v>
      </c>
      <c r="F13" s="409">
        <v>1659610</v>
      </c>
      <c r="G13" s="409">
        <v>10546300</v>
      </c>
      <c r="H13" s="409">
        <v>62577</v>
      </c>
      <c r="I13" s="409">
        <v>1308338</v>
      </c>
      <c r="J13" s="409">
        <v>2891026</v>
      </c>
      <c r="K13" s="409">
        <v>7392</v>
      </c>
      <c r="L13" s="409">
        <v>0</v>
      </c>
      <c r="M13" s="409">
        <v>0</v>
      </c>
      <c r="N13" s="409">
        <v>463120</v>
      </c>
      <c r="O13" s="460"/>
      <c r="P13" s="460"/>
    </row>
    <row r="14" spans="1:16" ht="21" customHeight="1">
      <c r="A14" s="524" t="s">
        <v>1</v>
      </c>
      <c r="B14" s="395" t="s">
        <v>134</v>
      </c>
      <c r="C14" s="404">
        <v>2133265</v>
      </c>
      <c r="D14" s="409">
        <v>82801</v>
      </c>
      <c r="E14" s="404">
        <v>1700070</v>
      </c>
      <c r="F14" s="409">
        <v>376135</v>
      </c>
      <c r="G14" s="409">
        <v>1323935</v>
      </c>
      <c r="H14" s="409">
        <v>61577</v>
      </c>
      <c r="I14" s="409">
        <v>1930</v>
      </c>
      <c r="J14" s="409">
        <v>286887</v>
      </c>
      <c r="K14" s="409">
        <v>0</v>
      </c>
      <c r="L14" s="409">
        <v>0</v>
      </c>
      <c r="M14" s="409">
        <v>0</v>
      </c>
      <c r="N14" s="409">
        <v>0</v>
      </c>
      <c r="O14" s="460"/>
      <c r="P14" s="460"/>
    </row>
    <row r="15" spans="1:16" ht="21"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60"/>
      <c r="P15" s="460"/>
    </row>
    <row r="16" spans="1:16" ht="21" customHeight="1">
      <c r="A16" s="524" t="s">
        <v>136</v>
      </c>
      <c r="B16" s="395" t="s">
        <v>137</v>
      </c>
      <c r="C16" s="404">
        <v>44959502</v>
      </c>
      <c r="D16" s="404">
        <v>2235151</v>
      </c>
      <c r="E16" s="404">
        <v>34416331</v>
      </c>
      <c r="F16" s="404">
        <v>6112425</v>
      </c>
      <c r="G16" s="404">
        <v>28303906</v>
      </c>
      <c r="H16" s="404">
        <v>1000</v>
      </c>
      <c r="I16" s="404">
        <v>2048420</v>
      </c>
      <c r="J16" s="404">
        <v>5744967</v>
      </c>
      <c r="K16" s="404">
        <v>33507</v>
      </c>
      <c r="L16" s="404">
        <v>0</v>
      </c>
      <c r="M16" s="404">
        <v>0</v>
      </c>
      <c r="N16" s="404">
        <v>480126</v>
      </c>
      <c r="O16" s="462"/>
      <c r="P16" s="462"/>
    </row>
    <row r="17" spans="1:16" ht="21" customHeight="1">
      <c r="A17" s="524" t="s">
        <v>52</v>
      </c>
      <c r="B17" s="434" t="s">
        <v>138</v>
      </c>
      <c r="C17" s="404">
        <v>24412429</v>
      </c>
      <c r="D17" s="404">
        <v>1327817</v>
      </c>
      <c r="E17" s="404">
        <v>17828366</v>
      </c>
      <c r="F17" s="404">
        <v>1731211</v>
      </c>
      <c r="G17" s="404">
        <v>16097155</v>
      </c>
      <c r="H17" s="404">
        <v>1000</v>
      </c>
      <c r="I17" s="404">
        <v>1478242</v>
      </c>
      <c r="J17" s="404">
        <v>3286766</v>
      </c>
      <c r="K17" s="404">
        <v>10112</v>
      </c>
      <c r="L17" s="404">
        <v>0</v>
      </c>
      <c r="M17" s="404">
        <v>0</v>
      </c>
      <c r="N17" s="404">
        <v>480126</v>
      </c>
      <c r="O17" s="462"/>
      <c r="P17" s="457"/>
    </row>
    <row r="18" spans="1:16" ht="21" customHeight="1">
      <c r="A18" s="523" t="s">
        <v>54</v>
      </c>
      <c r="B18" s="433" t="s">
        <v>139</v>
      </c>
      <c r="C18" s="404">
        <v>10328734</v>
      </c>
      <c r="D18" s="409">
        <v>540775</v>
      </c>
      <c r="E18" s="404">
        <v>6617813</v>
      </c>
      <c r="F18" s="409">
        <v>939847</v>
      </c>
      <c r="G18" s="409">
        <v>5677976</v>
      </c>
      <c r="H18" s="409">
        <v>1000</v>
      </c>
      <c r="I18" s="409">
        <v>1067656</v>
      </c>
      <c r="J18" s="409">
        <v>1633802</v>
      </c>
      <c r="K18" s="409">
        <v>4124</v>
      </c>
      <c r="L18" s="409">
        <v>0</v>
      </c>
      <c r="M18" s="409">
        <v>0</v>
      </c>
      <c r="N18" s="409">
        <v>463564</v>
      </c>
      <c r="O18" s="460"/>
      <c r="P18" s="416"/>
    </row>
    <row r="19" spans="1:16" ht="21" customHeight="1">
      <c r="A19" s="523" t="s">
        <v>55</v>
      </c>
      <c r="B19" s="433" t="s">
        <v>140</v>
      </c>
      <c r="C19" s="404">
        <v>885753</v>
      </c>
      <c r="D19" s="409">
        <v>44834</v>
      </c>
      <c r="E19" s="404">
        <v>814056</v>
      </c>
      <c r="F19" s="409">
        <v>314528</v>
      </c>
      <c r="G19" s="409">
        <v>499528</v>
      </c>
      <c r="H19" s="409">
        <v>0</v>
      </c>
      <c r="I19" s="409">
        <v>26863</v>
      </c>
      <c r="J19" s="409">
        <v>0</v>
      </c>
      <c r="K19" s="409">
        <v>0</v>
      </c>
      <c r="L19" s="409">
        <v>0</v>
      </c>
      <c r="M19" s="409">
        <v>0</v>
      </c>
      <c r="N19" s="409">
        <v>0</v>
      </c>
      <c r="O19" s="460"/>
      <c r="P19" s="416"/>
    </row>
    <row r="20" spans="1:16" ht="21" customHeight="1">
      <c r="A20" s="523" t="s">
        <v>141</v>
      </c>
      <c r="B20" s="433" t="s">
        <v>202</v>
      </c>
      <c r="C20" s="404">
        <v>126998</v>
      </c>
      <c r="D20" s="409">
        <v>4900</v>
      </c>
      <c r="E20" s="404">
        <v>121098</v>
      </c>
      <c r="F20" s="409">
        <v>87604</v>
      </c>
      <c r="G20" s="409">
        <v>33494</v>
      </c>
      <c r="H20" s="409">
        <v>0</v>
      </c>
      <c r="I20" s="409">
        <v>1000</v>
      </c>
      <c r="J20" s="409">
        <v>0</v>
      </c>
      <c r="K20" s="409">
        <v>0</v>
      </c>
      <c r="L20" s="409">
        <v>0</v>
      </c>
      <c r="M20" s="409">
        <v>0</v>
      </c>
      <c r="N20" s="409">
        <v>0</v>
      </c>
      <c r="O20" s="460"/>
      <c r="P20" s="416"/>
    </row>
    <row r="21" spans="1:16" ht="15.75">
      <c r="A21" s="523" t="s">
        <v>143</v>
      </c>
      <c r="B21" s="433" t="s">
        <v>142</v>
      </c>
      <c r="C21" s="404">
        <v>6752327</v>
      </c>
      <c r="D21" s="409">
        <v>652073</v>
      </c>
      <c r="E21" s="404">
        <v>4678205</v>
      </c>
      <c r="F21" s="409">
        <v>371013</v>
      </c>
      <c r="G21" s="409">
        <v>4307182</v>
      </c>
      <c r="H21" s="409">
        <v>0</v>
      </c>
      <c r="I21" s="409">
        <v>382723</v>
      </c>
      <c r="J21" s="409">
        <v>1016776</v>
      </c>
      <c r="K21" s="409">
        <v>5988</v>
      </c>
      <c r="L21" s="409">
        <v>0</v>
      </c>
      <c r="M21" s="409">
        <v>0</v>
      </c>
      <c r="N21" s="409">
        <v>16562</v>
      </c>
      <c r="O21" s="460"/>
      <c r="P21" s="416"/>
    </row>
    <row r="22" spans="1:16" ht="21" customHeight="1">
      <c r="A22" s="523" t="s">
        <v>145</v>
      </c>
      <c r="B22" s="433" t="s">
        <v>144</v>
      </c>
      <c r="C22" s="404">
        <v>5598712</v>
      </c>
      <c r="D22" s="409">
        <v>17705</v>
      </c>
      <c r="E22" s="404">
        <v>5581007</v>
      </c>
      <c r="F22" s="409">
        <v>14719</v>
      </c>
      <c r="G22" s="409">
        <v>5566288</v>
      </c>
      <c r="H22" s="409">
        <v>0</v>
      </c>
      <c r="I22" s="409">
        <v>0</v>
      </c>
      <c r="J22" s="409">
        <v>0</v>
      </c>
      <c r="K22" s="409">
        <v>0</v>
      </c>
      <c r="L22" s="409">
        <v>0</v>
      </c>
      <c r="M22" s="409">
        <v>0</v>
      </c>
      <c r="N22" s="409">
        <v>0</v>
      </c>
      <c r="O22" s="460"/>
      <c r="P22" s="416"/>
    </row>
    <row r="23" spans="1:16" ht="21" customHeight="1">
      <c r="A23" s="523" t="s">
        <v>147</v>
      </c>
      <c r="B23" s="433" t="s">
        <v>146</v>
      </c>
      <c r="C23" s="404">
        <v>372650</v>
      </c>
      <c r="D23" s="409">
        <v>7217</v>
      </c>
      <c r="E23" s="404">
        <v>0</v>
      </c>
      <c r="F23" s="409">
        <v>0</v>
      </c>
      <c r="G23" s="409">
        <v>0</v>
      </c>
      <c r="H23" s="409">
        <v>0</v>
      </c>
      <c r="I23" s="409">
        <v>0</v>
      </c>
      <c r="J23" s="409">
        <v>365433</v>
      </c>
      <c r="K23" s="409">
        <v>0</v>
      </c>
      <c r="L23" s="409">
        <v>0</v>
      </c>
      <c r="M23" s="409">
        <v>0</v>
      </c>
      <c r="N23" s="409">
        <v>0</v>
      </c>
      <c r="O23" s="460"/>
      <c r="P23" s="416"/>
    </row>
    <row r="24" spans="1:16" ht="25.5">
      <c r="A24" s="523" t="s">
        <v>149</v>
      </c>
      <c r="B24" s="435" t="s">
        <v>148</v>
      </c>
      <c r="C24" s="404">
        <v>0</v>
      </c>
      <c r="D24" s="409">
        <v>0</v>
      </c>
      <c r="E24" s="404">
        <v>0</v>
      </c>
      <c r="F24" s="409">
        <v>0</v>
      </c>
      <c r="G24" s="409">
        <v>0</v>
      </c>
      <c r="H24" s="409">
        <v>0</v>
      </c>
      <c r="I24" s="409">
        <v>0</v>
      </c>
      <c r="J24" s="409">
        <v>0</v>
      </c>
      <c r="K24" s="409">
        <v>0</v>
      </c>
      <c r="L24" s="409">
        <v>0</v>
      </c>
      <c r="M24" s="409">
        <v>0</v>
      </c>
      <c r="N24" s="409">
        <v>0</v>
      </c>
      <c r="O24" s="460"/>
      <c r="P24" s="416"/>
    </row>
    <row r="25" spans="1:16" ht="21" customHeight="1">
      <c r="A25" s="523" t="s">
        <v>186</v>
      </c>
      <c r="B25" s="433" t="s">
        <v>150</v>
      </c>
      <c r="C25" s="404">
        <v>347255</v>
      </c>
      <c r="D25" s="409">
        <v>60313</v>
      </c>
      <c r="E25" s="404">
        <v>16187</v>
      </c>
      <c r="F25" s="409">
        <v>3500</v>
      </c>
      <c r="G25" s="409">
        <v>12687</v>
      </c>
      <c r="H25" s="409">
        <v>0</v>
      </c>
      <c r="I25" s="409">
        <v>0</v>
      </c>
      <c r="J25" s="409">
        <v>270755</v>
      </c>
      <c r="K25" s="409">
        <v>0</v>
      </c>
      <c r="L25" s="409">
        <v>0</v>
      </c>
      <c r="M25" s="409">
        <v>0</v>
      </c>
      <c r="N25" s="409">
        <v>0</v>
      </c>
      <c r="O25" s="460"/>
      <c r="P25" s="416"/>
    </row>
    <row r="26" spans="1:16" ht="21" customHeight="1">
      <c r="A26" s="524" t="s">
        <v>53</v>
      </c>
      <c r="B26" s="395" t="s">
        <v>151</v>
      </c>
      <c r="C26" s="404">
        <v>20547073</v>
      </c>
      <c r="D26" s="404">
        <v>907334</v>
      </c>
      <c r="E26" s="404">
        <v>16587965</v>
      </c>
      <c r="F26" s="404">
        <v>4381214</v>
      </c>
      <c r="G26" s="404">
        <v>12206751</v>
      </c>
      <c r="H26" s="404">
        <v>0</v>
      </c>
      <c r="I26" s="404">
        <v>570178</v>
      </c>
      <c r="J26" s="404">
        <v>2458201</v>
      </c>
      <c r="K26" s="404">
        <v>23395</v>
      </c>
      <c r="L26" s="404">
        <v>0</v>
      </c>
      <c r="M26" s="404">
        <v>0</v>
      </c>
      <c r="N26" s="404">
        <v>0</v>
      </c>
      <c r="O26" s="462"/>
      <c r="P26" s="457"/>
    </row>
    <row r="27" spans="1:16" ht="30.75" customHeight="1">
      <c r="A27" s="552" t="s">
        <v>555</v>
      </c>
      <c r="B27" s="468" t="s">
        <v>203</v>
      </c>
      <c r="C27" s="550">
        <f>(C18+C19+C20)/C17</f>
        <v>0.46457830967987657</v>
      </c>
      <c r="D27" s="551">
        <f aca="true" t="shared" si="0" ref="D27:N27">(D18+D19+D20)/D17</f>
        <v>0.4447216747488547</v>
      </c>
      <c r="E27" s="550">
        <f t="shared" si="0"/>
        <v>0.42364886383867145</v>
      </c>
      <c r="F27" s="551">
        <f t="shared" si="0"/>
        <v>0.7751677871732562</v>
      </c>
      <c r="G27" s="551">
        <f t="shared" si="0"/>
        <v>0.38584445512265986</v>
      </c>
      <c r="H27" s="551">
        <f t="shared" si="0"/>
        <v>1</v>
      </c>
      <c r="I27" s="551">
        <f t="shared" si="0"/>
        <v>0.7410958422233977</v>
      </c>
      <c r="J27" s="551">
        <f t="shared" si="0"/>
        <v>0.4970849765392486</v>
      </c>
      <c r="K27" s="551">
        <f t="shared" si="0"/>
        <v>0.40783227848101267</v>
      </c>
      <c r="L27" s="551" t="e">
        <f t="shared" si="0"/>
        <v>#DIV/0!</v>
      </c>
      <c r="M27" s="551" t="e">
        <f t="shared" si="0"/>
        <v>#DIV/0!</v>
      </c>
      <c r="N27" s="551">
        <f t="shared" si="0"/>
        <v>0.9655048883001546</v>
      </c>
      <c r="O27" s="460"/>
      <c r="P27" s="416"/>
    </row>
  </sheetData>
  <sheetProtection/>
  <mergeCells count="21">
    <mergeCell ref="O8:P8"/>
    <mergeCell ref="D2:I2"/>
    <mergeCell ref="D3:I3"/>
    <mergeCell ref="L7:L9"/>
    <mergeCell ref="E7:G7"/>
    <mergeCell ref="D7:D9"/>
    <mergeCell ref="M7:M9"/>
    <mergeCell ref="J7:J9"/>
    <mergeCell ref="N7:N9"/>
    <mergeCell ref="A10:B10"/>
    <mergeCell ref="H7:H9"/>
    <mergeCell ref="I7:I9"/>
    <mergeCell ref="F8:G8"/>
    <mergeCell ref="D6:N6"/>
    <mergeCell ref="K7:K9"/>
    <mergeCell ref="A1:B1"/>
    <mergeCell ref="A2:C2"/>
    <mergeCell ref="A3:B3"/>
    <mergeCell ref="A6:B9"/>
    <mergeCell ref="C6:C9"/>
    <mergeCell ref="E8:E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4"/>
  <sheetViews>
    <sheetView showZeros="0" view="pageBreakPreview" zoomScale="85" zoomScaleNormal="80" zoomScaleSheetLayoutView="85" zoomScalePageLayoutView="0" workbookViewId="0" topLeftCell="A4">
      <selection activeCell="C12" sqref="C12:C29"/>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294" t="s">
        <v>205</v>
      </c>
      <c r="B1" s="1295"/>
      <c r="C1" s="1295"/>
    </row>
    <row r="2" spans="1:3" s="447" customFormat="1" ht="21.75" customHeight="1">
      <c r="A2" s="1307" t="s">
        <v>70</v>
      </c>
      <c r="B2" s="1308"/>
      <c r="C2" s="469" t="s">
        <v>342</v>
      </c>
    </row>
    <row r="3" spans="1:3" s="447" customFormat="1" ht="24.75" customHeight="1">
      <c r="A3" s="1309" t="s">
        <v>6</v>
      </c>
      <c r="B3" s="1310"/>
      <c r="C3" s="19">
        <v>1</v>
      </c>
    </row>
    <row r="4" spans="1:3" ht="21" customHeight="1">
      <c r="A4" s="444" t="s">
        <v>52</v>
      </c>
      <c r="B4" s="538" t="s">
        <v>569</v>
      </c>
      <c r="C4" s="404">
        <v>5598712</v>
      </c>
    </row>
    <row r="5" spans="1:3" s="26" customFormat="1" ht="21" customHeight="1">
      <c r="A5" s="449" t="s">
        <v>54</v>
      </c>
      <c r="B5" s="539" t="s">
        <v>153</v>
      </c>
      <c r="C5" s="409">
        <v>15980</v>
      </c>
    </row>
    <row r="6" spans="1:3" s="26" customFormat="1" ht="21" customHeight="1">
      <c r="A6" s="449" t="s">
        <v>55</v>
      </c>
      <c r="B6" s="539" t="s">
        <v>154</v>
      </c>
      <c r="C6" s="409">
        <v>5582732</v>
      </c>
    </row>
    <row r="7" spans="1:3" s="26" customFormat="1" ht="21" customHeight="1">
      <c r="A7" s="449" t="s">
        <v>141</v>
      </c>
      <c r="B7" s="539" t="s">
        <v>155</v>
      </c>
      <c r="C7" s="409">
        <v>0</v>
      </c>
    </row>
    <row r="8" spans="1:3" s="26" customFormat="1" ht="21" customHeight="1">
      <c r="A8" s="449" t="s">
        <v>143</v>
      </c>
      <c r="B8" s="539" t="s">
        <v>156</v>
      </c>
      <c r="C8" s="409">
        <v>0</v>
      </c>
    </row>
    <row r="9" spans="1:3" s="26" customFormat="1" ht="21" customHeight="1">
      <c r="A9" s="449" t="s">
        <v>145</v>
      </c>
      <c r="B9" s="539" t="s">
        <v>157</v>
      </c>
      <c r="C9" s="409">
        <v>0</v>
      </c>
    </row>
    <row r="10" spans="1:3" s="26" customFormat="1" ht="21" customHeight="1">
      <c r="A10" s="449" t="s">
        <v>147</v>
      </c>
      <c r="B10" s="539" t="s">
        <v>158</v>
      </c>
      <c r="C10" s="409">
        <v>0</v>
      </c>
    </row>
    <row r="11" spans="1:3" s="26" customFormat="1" ht="21" customHeight="1">
      <c r="A11" s="449" t="s">
        <v>149</v>
      </c>
      <c r="B11" s="539" t="s">
        <v>160</v>
      </c>
      <c r="C11" s="409"/>
    </row>
    <row r="12" spans="1:3" s="450" customFormat="1" ht="21" customHeight="1">
      <c r="A12" s="444" t="s">
        <v>53</v>
      </c>
      <c r="B12" s="538" t="s">
        <v>565</v>
      </c>
      <c r="C12" s="404">
        <v>372650</v>
      </c>
    </row>
    <row r="13" spans="1:3" s="26" customFormat="1" ht="21" customHeight="1">
      <c r="A13" s="448" t="s">
        <v>56</v>
      </c>
      <c r="B13" s="539" t="s">
        <v>159</v>
      </c>
      <c r="C13" s="409">
        <v>341293</v>
      </c>
    </row>
    <row r="14" spans="1:3" ht="21" customHeight="1">
      <c r="A14" s="449" t="s">
        <v>57</v>
      </c>
      <c r="B14" s="539" t="s">
        <v>160</v>
      </c>
      <c r="C14" s="409">
        <v>31357</v>
      </c>
    </row>
    <row r="15" spans="1:3" ht="21" customHeight="1">
      <c r="A15" s="444" t="s">
        <v>58</v>
      </c>
      <c r="B15" s="553" t="s">
        <v>150</v>
      </c>
      <c r="C15" s="404">
        <v>347255</v>
      </c>
    </row>
    <row r="16" spans="1:3" ht="21" customHeight="1">
      <c r="A16" s="449" t="s">
        <v>161</v>
      </c>
      <c r="B16" s="539" t="s">
        <v>189</v>
      </c>
      <c r="C16" s="409">
        <v>263587</v>
      </c>
    </row>
    <row r="17" spans="1:3" s="26" customFormat="1" ht="30">
      <c r="A17" s="449" t="s">
        <v>163</v>
      </c>
      <c r="B17" s="539" t="s">
        <v>164</v>
      </c>
      <c r="C17" s="409">
        <v>83668</v>
      </c>
    </row>
    <row r="18" spans="1:3" s="26" customFormat="1" ht="21" customHeight="1">
      <c r="A18" s="449" t="s">
        <v>165</v>
      </c>
      <c r="B18" s="539" t="s">
        <v>166</v>
      </c>
      <c r="C18" s="409">
        <v>0</v>
      </c>
    </row>
    <row r="19" spans="1:3" s="26" customFormat="1" ht="21" customHeight="1">
      <c r="A19" s="444" t="s">
        <v>73</v>
      </c>
      <c r="B19" s="538" t="s">
        <v>570</v>
      </c>
      <c r="C19" s="404">
        <v>885753</v>
      </c>
    </row>
    <row r="20" spans="1:3" s="26" customFormat="1" ht="21" customHeight="1">
      <c r="A20" s="449" t="s">
        <v>167</v>
      </c>
      <c r="B20" s="539" t="s">
        <v>168</v>
      </c>
      <c r="C20" s="409">
        <v>164518</v>
      </c>
    </row>
    <row r="21" spans="1:3" s="26" customFormat="1" ht="21" customHeight="1">
      <c r="A21" s="449" t="s">
        <v>169</v>
      </c>
      <c r="B21" s="539" t="s">
        <v>170</v>
      </c>
      <c r="C21" s="409">
        <v>0</v>
      </c>
    </row>
    <row r="22" spans="1:3" s="26" customFormat="1" ht="21" customHeight="1">
      <c r="A22" s="449" t="s">
        <v>171</v>
      </c>
      <c r="B22" s="539" t="s">
        <v>172</v>
      </c>
      <c r="C22" s="409">
        <v>41223</v>
      </c>
    </row>
    <row r="23" spans="1:3" s="26" customFormat="1" ht="21" customHeight="1">
      <c r="A23" s="449" t="s">
        <v>173</v>
      </c>
      <c r="B23" s="539" t="s">
        <v>156</v>
      </c>
      <c r="C23" s="409">
        <v>12542</v>
      </c>
    </row>
    <row r="24" spans="1:3" s="26" customFormat="1" ht="21" customHeight="1">
      <c r="A24" s="449" t="s">
        <v>174</v>
      </c>
      <c r="B24" s="539" t="s">
        <v>204</v>
      </c>
      <c r="C24" s="409">
        <v>650380</v>
      </c>
    </row>
    <row r="25" spans="1:3" s="26" customFormat="1" ht="21" customHeight="1">
      <c r="A25" s="449" t="s">
        <v>175</v>
      </c>
      <c r="B25" s="539" t="s">
        <v>176</v>
      </c>
      <c r="C25" s="409">
        <v>17090</v>
      </c>
    </row>
    <row r="26" spans="1:3" s="26" customFormat="1" ht="21" customHeight="1">
      <c r="A26" s="444" t="s">
        <v>74</v>
      </c>
      <c r="B26" s="538" t="s">
        <v>568</v>
      </c>
      <c r="C26" s="404">
        <v>20547073</v>
      </c>
    </row>
    <row r="27" spans="1:3" s="26" customFormat="1" ht="21" customHeight="1">
      <c r="A27" s="449" t="s">
        <v>177</v>
      </c>
      <c r="B27" s="539" t="s">
        <v>168</v>
      </c>
      <c r="C27" s="409">
        <v>19606355</v>
      </c>
    </row>
    <row r="28" spans="1:3" ht="21" customHeight="1">
      <c r="A28" s="449" t="s">
        <v>178</v>
      </c>
      <c r="B28" s="539" t="s">
        <v>170</v>
      </c>
      <c r="C28" s="409">
        <v>0</v>
      </c>
    </row>
    <row r="29" spans="1:3" s="26" customFormat="1" ht="21" customHeight="1">
      <c r="A29" s="449" t="s">
        <v>179</v>
      </c>
      <c r="B29" s="539" t="s">
        <v>180</v>
      </c>
      <c r="C29" s="409">
        <v>940718</v>
      </c>
    </row>
    <row r="30" spans="1:3" s="447" customFormat="1" ht="27" customHeight="1">
      <c r="A30" s="1306"/>
      <c r="B30" s="1306"/>
      <c r="C30" s="554" t="str">
        <f>'Thong tin'!B8</f>
        <v>Thái Bình, ngày 05 tháng 10 năm 2016</v>
      </c>
    </row>
    <row r="31" spans="1:3" s="447" customFormat="1" ht="27" customHeight="1">
      <c r="A31" s="899"/>
      <c r="B31" s="899"/>
      <c r="C31" s="565" t="str">
        <f>+'Thong tin'!B9</f>
        <v>KT. CỤC TRƯỞNG</v>
      </c>
    </row>
    <row r="32" spans="1:3" s="447" customFormat="1" ht="15.75" customHeight="1">
      <c r="A32" s="1292" t="s">
        <v>181</v>
      </c>
      <c r="B32" s="1292"/>
      <c r="C32" s="541" t="str">
        <f>'Thong tin'!B7</f>
        <v>PHÓ CỤC TRƯỞNG</v>
      </c>
    </row>
    <row r="33" spans="1:3" s="473" customFormat="1" ht="18.75">
      <c r="A33" s="555"/>
      <c r="B33" s="556"/>
      <c r="C33" s="557"/>
    </row>
    <row r="34" spans="1:3" s="447" customFormat="1" ht="15.75" customHeight="1">
      <c r="A34" s="555"/>
      <c r="B34" s="558"/>
      <c r="C34" s="555"/>
    </row>
    <row r="35" spans="1:3" s="447" customFormat="1" ht="15.75" customHeight="1">
      <c r="A35" s="555"/>
      <c r="B35" s="558"/>
      <c r="C35" s="555"/>
    </row>
    <row r="36" spans="1:3" s="447" customFormat="1" ht="15.75" customHeight="1">
      <c r="A36" s="555"/>
      <c r="B36" s="559"/>
      <c r="C36" s="557"/>
    </row>
    <row r="37" spans="1:3" s="447" customFormat="1" ht="15.75" customHeight="1">
      <c r="A37" s="555"/>
      <c r="B37" s="558"/>
      <c r="C37" s="555"/>
    </row>
    <row r="38" spans="1:3" s="447" customFormat="1" ht="18.75" hidden="1">
      <c r="A38" s="560" t="s">
        <v>47</v>
      </c>
      <c r="B38" s="561"/>
      <c r="C38" s="561"/>
    </row>
    <row r="39" spans="1:3" s="447" customFormat="1" ht="18.75" hidden="1">
      <c r="A39" s="555"/>
      <c r="B39" s="555" t="s">
        <v>50</v>
      </c>
      <c r="C39" s="555"/>
    </row>
    <row r="40" spans="1:3" s="447" customFormat="1" ht="18.75" hidden="1">
      <c r="A40" s="555"/>
      <c r="B40" s="555" t="s">
        <v>64</v>
      </c>
      <c r="C40" s="555"/>
    </row>
    <row r="41" spans="1:3" s="447" customFormat="1" ht="18.75" hidden="1">
      <c r="A41" s="555"/>
      <c r="B41" s="555" t="s">
        <v>62</v>
      </c>
      <c r="C41" s="555"/>
    </row>
    <row r="42" spans="1:3" s="447" customFormat="1" ht="18.75" hidden="1">
      <c r="A42" s="555"/>
      <c r="B42" s="555" t="s">
        <v>65</v>
      </c>
      <c r="C42" s="555"/>
    </row>
    <row r="43" spans="1:3" s="447" customFormat="1" ht="18.75">
      <c r="A43" s="555"/>
      <c r="B43" s="555"/>
      <c r="C43" s="555"/>
    </row>
    <row r="44" spans="1:3" s="447" customFormat="1" ht="18.75">
      <c r="A44" s="1292" t="str">
        <f>'Thong tin'!B5</f>
        <v>Vũ Văn Tuyên</v>
      </c>
      <c r="B44" s="1292"/>
      <c r="C44" s="549" t="str">
        <f>'Thong tin'!B6</f>
        <v>Nguyễn Thái Bình</v>
      </c>
    </row>
  </sheetData>
  <sheetProtection/>
  <mergeCells count="6">
    <mergeCell ref="A30:B30"/>
    <mergeCell ref="A32:B32"/>
    <mergeCell ref="A44:B44"/>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7">
      <selection activeCell="C11" sqref="C11:O25"/>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8.375" style="388" customWidth="1"/>
    <col min="6" max="9" width="7.625" style="388" customWidth="1"/>
    <col min="10" max="10" width="10.75390625" style="388" customWidth="1"/>
    <col min="11" max="13" width="7.125" style="388" customWidth="1"/>
    <col min="14" max="15" width="7.625" style="388" customWidth="1"/>
    <col min="16" max="16384" width="9.00390625" style="388" customWidth="1"/>
  </cols>
  <sheetData>
    <row r="1" spans="1:17" ht="24.75" customHeight="1">
      <c r="A1" s="1276" t="s">
        <v>32</v>
      </c>
      <c r="B1" s="1276"/>
      <c r="C1" s="417"/>
      <c r="D1" s="1277" t="s">
        <v>194</v>
      </c>
      <c r="E1" s="1277"/>
      <c r="F1" s="1277"/>
      <c r="G1" s="1277"/>
      <c r="H1" s="1277"/>
      <c r="I1" s="1277"/>
      <c r="J1" s="1277"/>
      <c r="K1" s="1277"/>
      <c r="L1" s="1273" t="s">
        <v>557</v>
      </c>
      <c r="M1" s="1273"/>
      <c r="N1" s="1273"/>
      <c r="O1" s="1273"/>
      <c r="P1" s="416"/>
      <c r="Q1" s="416"/>
    </row>
    <row r="2" spans="1:17" ht="16.5" customHeight="1">
      <c r="A2" s="1302" t="s">
        <v>344</v>
      </c>
      <c r="B2" s="1302"/>
      <c r="C2" s="1302"/>
      <c r="D2" s="1277" t="s">
        <v>183</v>
      </c>
      <c r="E2" s="1277"/>
      <c r="F2" s="1277"/>
      <c r="G2" s="1277"/>
      <c r="H2" s="1277"/>
      <c r="I2" s="1277"/>
      <c r="J2" s="1277"/>
      <c r="K2" s="1277"/>
      <c r="L2" s="1274" t="str">
        <f>'Thong tin'!B4</f>
        <v>CTHADS Tỉnh Thái Bình</v>
      </c>
      <c r="M2" s="1274"/>
      <c r="N2" s="1274"/>
      <c r="O2" s="1274"/>
      <c r="P2" s="416"/>
      <c r="Q2" s="426"/>
    </row>
    <row r="3" spans="1:17" ht="16.5" customHeight="1">
      <c r="A3" s="1302" t="s">
        <v>345</v>
      </c>
      <c r="B3" s="1302"/>
      <c r="C3" s="416"/>
      <c r="D3" s="1278" t="str">
        <f>'Thong tin'!B3</f>
        <v>12 tháng / năm 2016</v>
      </c>
      <c r="E3" s="1278"/>
      <c r="F3" s="1278"/>
      <c r="G3" s="1278"/>
      <c r="H3" s="1278"/>
      <c r="I3" s="1278"/>
      <c r="J3" s="1278"/>
      <c r="K3" s="1278"/>
      <c r="L3" s="1273" t="s">
        <v>523</v>
      </c>
      <c r="M3" s="1273"/>
      <c r="N3" s="1273"/>
      <c r="O3" s="1273"/>
      <c r="P3" s="416"/>
      <c r="Q3" s="460"/>
    </row>
    <row r="4" spans="1:17" ht="16.5" customHeight="1">
      <c r="A4" s="420" t="s">
        <v>119</v>
      </c>
      <c r="B4" s="421"/>
      <c r="C4" s="422"/>
      <c r="D4" s="423"/>
      <c r="E4" s="423"/>
      <c r="F4" s="422"/>
      <c r="G4" s="424"/>
      <c r="H4" s="424"/>
      <c r="I4" s="424"/>
      <c r="J4" s="422"/>
      <c r="K4" s="423"/>
      <c r="L4" s="1274" t="s">
        <v>412</v>
      </c>
      <c r="M4" s="1274"/>
      <c r="N4" s="1274"/>
      <c r="O4" s="1274"/>
      <c r="P4" s="416"/>
      <c r="Q4" s="460"/>
    </row>
    <row r="5" spans="1:17" ht="16.5" customHeight="1">
      <c r="A5" s="425"/>
      <c r="B5" s="422"/>
      <c r="C5" s="422"/>
      <c r="D5" s="422"/>
      <c r="E5" s="422"/>
      <c r="F5" s="426"/>
      <c r="G5" s="427"/>
      <c r="H5" s="427"/>
      <c r="I5" s="427"/>
      <c r="J5" s="426"/>
      <c r="K5" s="428"/>
      <c r="L5" s="428"/>
      <c r="M5" s="428" t="s">
        <v>195</v>
      </c>
      <c r="N5" s="474"/>
      <c r="O5" s="416"/>
      <c r="P5" s="416"/>
      <c r="Q5" s="460"/>
    </row>
    <row r="6" spans="1:17" ht="18.75" customHeight="1">
      <c r="A6" s="1255" t="s">
        <v>69</v>
      </c>
      <c r="B6" s="1256"/>
      <c r="C6" s="1261" t="s">
        <v>38</v>
      </c>
      <c r="D6" s="1261" t="s">
        <v>337</v>
      </c>
      <c r="E6" s="1263"/>
      <c r="F6" s="1263"/>
      <c r="G6" s="1263"/>
      <c r="H6" s="1263"/>
      <c r="I6" s="1263"/>
      <c r="J6" s="1263"/>
      <c r="K6" s="1263"/>
      <c r="L6" s="1263"/>
      <c r="M6" s="1263"/>
      <c r="N6" s="1263"/>
      <c r="O6" s="1264"/>
      <c r="P6" s="457"/>
      <c r="Q6" s="462"/>
    </row>
    <row r="7" spans="1:17" ht="20.25" customHeight="1">
      <c r="A7" s="1257"/>
      <c r="B7" s="1258"/>
      <c r="C7" s="1262"/>
      <c r="D7" s="1265" t="s">
        <v>120</v>
      </c>
      <c r="E7" s="1267" t="s">
        <v>121</v>
      </c>
      <c r="F7" s="1268"/>
      <c r="G7" s="1269"/>
      <c r="H7" s="1252" t="s">
        <v>122</v>
      </c>
      <c r="I7" s="1252" t="s">
        <v>123</v>
      </c>
      <c r="J7" s="1252" t="s">
        <v>199</v>
      </c>
      <c r="K7" s="1252" t="s">
        <v>125</v>
      </c>
      <c r="L7" s="1252" t="s">
        <v>126</v>
      </c>
      <c r="M7" s="1252" t="s">
        <v>127</v>
      </c>
      <c r="N7" s="1252" t="s">
        <v>184</v>
      </c>
      <c r="O7" s="1252" t="s">
        <v>128</v>
      </c>
      <c r="P7" s="460"/>
      <c r="Q7" s="460"/>
    </row>
    <row r="8" spans="1:17" ht="21.75" customHeight="1">
      <c r="A8" s="1257"/>
      <c r="B8" s="1258"/>
      <c r="C8" s="1262"/>
      <c r="D8" s="1265"/>
      <c r="E8" s="1254" t="s">
        <v>37</v>
      </c>
      <c r="F8" s="1271" t="s">
        <v>7</v>
      </c>
      <c r="G8" s="1272"/>
      <c r="H8" s="1252"/>
      <c r="I8" s="1252"/>
      <c r="J8" s="1252"/>
      <c r="K8" s="1252"/>
      <c r="L8" s="1252"/>
      <c r="M8" s="1252"/>
      <c r="N8" s="1252"/>
      <c r="O8" s="1252"/>
      <c r="P8" s="1305"/>
      <c r="Q8" s="1305"/>
    </row>
    <row r="9" spans="1:17" ht="21.75" customHeight="1">
      <c r="A9" s="1259"/>
      <c r="B9" s="1260"/>
      <c r="C9" s="1262"/>
      <c r="D9" s="1266"/>
      <c r="E9" s="1253"/>
      <c r="F9" s="575" t="s">
        <v>200</v>
      </c>
      <c r="G9" s="576" t="s">
        <v>201</v>
      </c>
      <c r="H9" s="1253"/>
      <c r="I9" s="1253"/>
      <c r="J9" s="1253"/>
      <c r="K9" s="1253"/>
      <c r="L9" s="1253"/>
      <c r="M9" s="1253"/>
      <c r="N9" s="1253"/>
      <c r="O9" s="1253"/>
      <c r="P9" s="463"/>
      <c r="Q9" s="463"/>
    </row>
    <row r="10" spans="1:17" s="393" customFormat="1" ht="22.5" customHeight="1">
      <c r="A10" s="1250" t="s">
        <v>40</v>
      </c>
      <c r="B10" s="1251"/>
      <c r="C10" s="521">
        <v>1</v>
      </c>
      <c r="D10" s="521">
        <v>2</v>
      </c>
      <c r="E10" s="521">
        <v>3</v>
      </c>
      <c r="F10" s="521">
        <v>4</v>
      </c>
      <c r="G10" s="521">
        <v>5</v>
      </c>
      <c r="H10" s="521">
        <v>6</v>
      </c>
      <c r="I10" s="521">
        <v>7</v>
      </c>
      <c r="J10" s="521">
        <v>8</v>
      </c>
      <c r="K10" s="521">
        <v>9</v>
      </c>
      <c r="L10" s="521">
        <v>10</v>
      </c>
      <c r="M10" s="521">
        <v>11</v>
      </c>
      <c r="N10" s="521">
        <v>12</v>
      </c>
      <c r="O10" s="521">
        <v>13</v>
      </c>
      <c r="P10" s="475"/>
      <c r="Q10" s="475"/>
    </row>
    <row r="11" spans="1:17" ht="21" customHeight="1">
      <c r="A11" s="522" t="s">
        <v>0</v>
      </c>
      <c r="B11" s="430" t="s">
        <v>131</v>
      </c>
      <c r="C11" s="808">
        <v>700352268</v>
      </c>
      <c r="D11" s="808">
        <v>34343753</v>
      </c>
      <c r="E11" s="808">
        <v>10705037</v>
      </c>
      <c r="F11" s="808">
        <v>600</v>
      </c>
      <c r="G11" s="808">
        <v>10704437</v>
      </c>
      <c r="H11" s="808">
        <v>272399</v>
      </c>
      <c r="I11" s="808">
        <v>9729088</v>
      </c>
      <c r="J11" s="808">
        <v>645035125</v>
      </c>
      <c r="K11" s="808">
        <v>266866</v>
      </c>
      <c r="L11" s="808">
        <v>0</v>
      </c>
      <c r="M11" s="808">
        <v>0</v>
      </c>
      <c r="N11" s="808">
        <v>0</v>
      </c>
      <c r="O11" s="808">
        <v>0</v>
      </c>
      <c r="P11" s="462"/>
      <c r="Q11" s="462"/>
    </row>
    <row r="12" spans="1:17" ht="21" customHeight="1">
      <c r="A12" s="523">
        <v>1</v>
      </c>
      <c r="B12" s="433" t="s">
        <v>132</v>
      </c>
      <c r="C12" s="808">
        <v>435193665</v>
      </c>
      <c r="D12" s="809">
        <v>17660249</v>
      </c>
      <c r="E12" s="808">
        <v>2972217</v>
      </c>
      <c r="F12" s="809">
        <v>0</v>
      </c>
      <c r="G12" s="809">
        <v>2972217</v>
      </c>
      <c r="H12" s="809">
        <v>0</v>
      </c>
      <c r="I12" s="809">
        <v>2867003</v>
      </c>
      <c r="J12" s="809">
        <v>411606261</v>
      </c>
      <c r="K12" s="809">
        <v>87935</v>
      </c>
      <c r="L12" s="809">
        <v>0</v>
      </c>
      <c r="M12" s="809">
        <v>0</v>
      </c>
      <c r="N12" s="809">
        <v>0</v>
      </c>
      <c r="O12" s="809">
        <v>0</v>
      </c>
      <c r="P12" s="460"/>
      <c r="Q12" s="460"/>
    </row>
    <row r="13" spans="1:17" ht="21" customHeight="1">
      <c r="A13" s="523">
        <v>2</v>
      </c>
      <c r="B13" s="433" t="s">
        <v>133</v>
      </c>
      <c r="C13" s="808">
        <v>265158603</v>
      </c>
      <c r="D13" s="809">
        <v>16683504</v>
      </c>
      <c r="E13" s="808">
        <v>7732820</v>
      </c>
      <c r="F13" s="809">
        <v>600</v>
      </c>
      <c r="G13" s="809">
        <v>7732220</v>
      </c>
      <c r="H13" s="809">
        <v>272399</v>
      </c>
      <c r="I13" s="809">
        <v>6862085</v>
      </c>
      <c r="J13" s="809">
        <v>233428864</v>
      </c>
      <c r="K13" s="809">
        <v>178931</v>
      </c>
      <c r="L13" s="809">
        <v>0</v>
      </c>
      <c r="M13" s="809">
        <v>0</v>
      </c>
      <c r="N13" s="809">
        <v>0</v>
      </c>
      <c r="O13" s="809">
        <v>0</v>
      </c>
      <c r="P13" s="460"/>
      <c r="Q13" s="460"/>
    </row>
    <row r="14" spans="1:17" ht="21" customHeight="1">
      <c r="A14" s="524" t="s">
        <v>1</v>
      </c>
      <c r="B14" s="395" t="s">
        <v>134</v>
      </c>
      <c r="C14" s="808">
        <v>4580279</v>
      </c>
      <c r="D14" s="809">
        <v>65000</v>
      </c>
      <c r="E14" s="808">
        <v>1751964</v>
      </c>
      <c r="F14" s="809">
        <v>0</v>
      </c>
      <c r="G14" s="809">
        <v>1751964</v>
      </c>
      <c r="H14" s="809">
        <v>0</v>
      </c>
      <c r="I14" s="809">
        <v>194900</v>
      </c>
      <c r="J14" s="809">
        <v>2568415</v>
      </c>
      <c r="K14" s="809">
        <v>0</v>
      </c>
      <c r="L14" s="809">
        <v>0</v>
      </c>
      <c r="M14" s="809">
        <v>0</v>
      </c>
      <c r="N14" s="809">
        <v>0</v>
      </c>
      <c r="O14" s="809">
        <v>0</v>
      </c>
      <c r="P14" s="460"/>
      <c r="Q14" s="460"/>
    </row>
    <row r="15" spans="1:17" ht="21" customHeight="1">
      <c r="A15" s="524" t="s">
        <v>9</v>
      </c>
      <c r="B15" s="395" t="s">
        <v>135</v>
      </c>
      <c r="C15" s="808">
        <v>0</v>
      </c>
      <c r="D15" s="809">
        <v>0</v>
      </c>
      <c r="E15" s="808">
        <v>0</v>
      </c>
      <c r="F15" s="809">
        <v>0</v>
      </c>
      <c r="G15" s="809">
        <v>0</v>
      </c>
      <c r="H15" s="809">
        <v>0</v>
      </c>
      <c r="I15" s="809">
        <v>0</v>
      </c>
      <c r="J15" s="809">
        <v>0</v>
      </c>
      <c r="K15" s="809">
        <v>0</v>
      </c>
      <c r="L15" s="809">
        <v>0</v>
      </c>
      <c r="M15" s="809">
        <v>0</v>
      </c>
      <c r="N15" s="809">
        <v>0</v>
      </c>
      <c r="O15" s="809">
        <v>0</v>
      </c>
      <c r="P15" s="460"/>
      <c r="Q15" s="460"/>
    </row>
    <row r="16" spans="1:17" ht="21" customHeight="1">
      <c r="A16" s="524" t="s">
        <v>136</v>
      </c>
      <c r="B16" s="395" t="s">
        <v>137</v>
      </c>
      <c r="C16" s="808">
        <v>695771989</v>
      </c>
      <c r="D16" s="808">
        <v>34278753</v>
      </c>
      <c r="E16" s="808">
        <v>9225472</v>
      </c>
      <c r="F16" s="808">
        <v>600</v>
      </c>
      <c r="G16" s="808">
        <v>9224872</v>
      </c>
      <c r="H16" s="808">
        <v>0</v>
      </c>
      <c r="I16" s="808">
        <v>9534188</v>
      </c>
      <c r="J16" s="808">
        <v>642466710</v>
      </c>
      <c r="K16" s="808">
        <v>266866</v>
      </c>
      <c r="L16" s="808">
        <v>0</v>
      </c>
      <c r="M16" s="808">
        <v>0</v>
      </c>
      <c r="N16" s="808">
        <v>0</v>
      </c>
      <c r="O16" s="808">
        <v>0</v>
      </c>
      <c r="P16" s="462"/>
      <c r="Q16" s="457"/>
    </row>
    <row r="17" spans="1:17" ht="21" customHeight="1">
      <c r="A17" s="524" t="s">
        <v>52</v>
      </c>
      <c r="B17" s="434" t="s">
        <v>138</v>
      </c>
      <c r="C17" s="808">
        <v>519201114</v>
      </c>
      <c r="D17" s="808">
        <v>23125449</v>
      </c>
      <c r="E17" s="808">
        <v>2623308</v>
      </c>
      <c r="F17" s="808">
        <v>600</v>
      </c>
      <c r="G17" s="808">
        <v>2622708</v>
      </c>
      <c r="H17" s="808">
        <v>0</v>
      </c>
      <c r="I17" s="808">
        <v>8196226</v>
      </c>
      <c r="J17" s="808">
        <v>484996210</v>
      </c>
      <c r="K17" s="808">
        <v>259921</v>
      </c>
      <c r="L17" s="808">
        <v>0</v>
      </c>
      <c r="M17" s="808">
        <v>0</v>
      </c>
      <c r="N17" s="808">
        <v>0</v>
      </c>
      <c r="O17" s="808">
        <v>0</v>
      </c>
      <c r="P17" s="462"/>
      <c r="Q17" s="457"/>
    </row>
    <row r="18" spans="1:17" ht="21" customHeight="1">
      <c r="A18" s="523" t="s">
        <v>54</v>
      </c>
      <c r="B18" s="433" t="s">
        <v>139</v>
      </c>
      <c r="C18" s="808">
        <v>31526567</v>
      </c>
      <c r="D18" s="809">
        <v>2229309</v>
      </c>
      <c r="E18" s="808">
        <v>813398</v>
      </c>
      <c r="F18" s="809">
        <v>600</v>
      </c>
      <c r="G18" s="809">
        <v>812798</v>
      </c>
      <c r="H18" s="809">
        <v>0</v>
      </c>
      <c r="I18" s="809">
        <v>4687780</v>
      </c>
      <c r="J18" s="809">
        <v>23777545</v>
      </c>
      <c r="K18" s="809">
        <v>18535</v>
      </c>
      <c r="L18" s="809">
        <v>0</v>
      </c>
      <c r="M18" s="809">
        <v>0</v>
      </c>
      <c r="N18" s="809">
        <v>0</v>
      </c>
      <c r="O18" s="809">
        <v>0</v>
      </c>
      <c r="P18" s="460"/>
      <c r="Q18" s="416"/>
    </row>
    <row r="19" spans="1:17" ht="21" customHeight="1">
      <c r="A19" s="523" t="s">
        <v>55</v>
      </c>
      <c r="B19" s="433" t="s">
        <v>140</v>
      </c>
      <c r="C19" s="808">
        <v>3565847</v>
      </c>
      <c r="D19" s="809">
        <v>2308871</v>
      </c>
      <c r="E19" s="808">
        <v>23515</v>
      </c>
      <c r="F19" s="809">
        <v>0</v>
      </c>
      <c r="G19" s="809">
        <v>23515</v>
      </c>
      <c r="H19" s="809">
        <v>0</v>
      </c>
      <c r="I19" s="809">
        <v>1233398</v>
      </c>
      <c r="J19" s="809">
        <v>63</v>
      </c>
      <c r="K19" s="809">
        <v>0</v>
      </c>
      <c r="L19" s="809">
        <v>0</v>
      </c>
      <c r="M19" s="809">
        <v>0</v>
      </c>
      <c r="N19" s="809">
        <v>0</v>
      </c>
      <c r="O19" s="809">
        <v>0</v>
      </c>
      <c r="P19" s="460"/>
      <c r="Q19" s="416"/>
    </row>
    <row r="20" spans="1:17" ht="21" customHeight="1">
      <c r="A20" s="523" t="s">
        <v>141</v>
      </c>
      <c r="B20" s="433" t="s">
        <v>142</v>
      </c>
      <c r="C20" s="808">
        <v>241035815</v>
      </c>
      <c r="D20" s="809">
        <v>13178552</v>
      </c>
      <c r="E20" s="808">
        <v>1786395</v>
      </c>
      <c r="F20" s="809">
        <v>0</v>
      </c>
      <c r="G20" s="809">
        <v>1786395</v>
      </c>
      <c r="H20" s="809">
        <v>0</v>
      </c>
      <c r="I20" s="809">
        <v>1954835</v>
      </c>
      <c r="J20" s="809">
        <v>223874647</v>
      </c>
      <c r="K20" s="809">
        <v>241386</v>
      </c>
      <c r="L20" s="809">
        <v>0</v>
      </c>
      <c r="M20" s="809">
        <v>0</v>
      </c>
      <c r="N20" s="809">
        <v>0</v>
      </c>
      <c r="O20" s="809">
        <v>0</v>
      </c>
      <c r="P20" s="460"/>
      <c r="Q20" s="416"/>
    </row>
    <row r="21" spans="1:17" ht="21" customHeight="1">
      <c r="A21" s="523" t="s">
        <v>143</v>
      </c>
      <c r="B21" s="433" t="s">
        <v>144</v>
      </c>
      <c r="C21" s="808">
        <v>927957</v>
      </c>
      <c r="D21" s="809">
        <v>927956</v>
      </c>
      <c r="E21" s="808">
        <v>0</v>
      </c>
      <c r="F21" s="809">
        <v>0</v>
      </c>
      <c r="G21" s="809">
        <v>0</v>
      </c>
      <c r="H21" s="809">
        <v>0</v>
      </c>
      <c r="I21" s="809">
        <v>1</v>
      </c>
      <c r="J21" s="809">
        <v>0</v>
      </c>
      <c r="K21" s="809">
        <v>0</v>
      </c>
      <c r="L21" s="809">
        <v>0</v>
      </c>
      <c r="M21" s="809">
        <v>0</v>
      </c>
      <c r="N21" s="809">
        <v>0</v>
      </c>
      <c r="O21" s="809">
        <v>0</v>
      </c>
      <c r="P21" s="460"/>
      <c r="Q21" s="416"/>
    </row>
    <row r="22" spans="1:17" ht="21" customHeight="1">
      <c r="A22" s="523" t="s">
        <v>145</v>
      </c>
      <c r="B22" s="433" t="s">
        <v>146</v>
      </c>
      <c r="C22" s="808">
        <v>76716480</v>
      </c>
      <c r="D22" s="809">
        <v>50400</v>
      </c>
      <c r="E22" s="808">
        <v>0</v>
      </c>
      <c r="F22" s="809">
        <v>0</v>
      </c>
      <c r="G22" s="809">
        <v>0</v>
      </c>
      <c r="H22" s="809">
        <v>0</v>
      </c>
      <c r="I22" s="809">
        <v>0</v>
      </c>
      <c r="J22" s="809">
        <v>76666080</v>
      </c>
      <c r="K22" s="809">
        <v>0</v>
      </c>
      <c r="L22" s="809">
        <v>0</v>
      </c>
      <c r="M22" s="809">
        <v>0</v>
      </c>
      <c r="N22" s="809">
        <v>0</v>
      </c>
      <c r="O22" s="809">
        <v>0</v>
      </c>
      <c r="P22" s="460"/>
      <c r="Q22" s="416"/>
    </row>
    <row r="23" spans="1:17" ht="25.5">
      <c r="A23" s="523" t="s">
        <v>147</v>
      </c>
      <c r="B23" s="435" t="s">
        <v>148</v>
      </c>
      <c r="C23" s="808">
        <v>0</v>
      </c>
      <c r="D23" s="809">
        <v>0</v>
      </c>
      <c r="E23" s="808">
        <v>0</v>
      </c>
      <c r="F23" s="809">
        <v>0</v>
      </c>
      <c r="G23" s="809">
        <v>0</v>
      </c>
      <c r="H23" s="809">
        <v>0</v>
      </c>
      <c r="I23" s="809">
        <v>0</v>
      </c>
      <c r="J23" s="809">
        <v>0</v>
      </c>
      <c r="K23" s="809">
        <v>0</v>
      </c>
      <c r="L23" s="809">
        <v>0</v>
      </c>
      <c r="M23" s="809">
        <v>0</v>
      </c>
      <c r="N23" s="809">
        <v>0</v>
      </c>
      <c r="O23" s="809">
        <v>0</v>
      </c>
      <c r="P23" s="460"/>
      <c r="Q23" s="416"/>
    </row>
    <row r="24" spans="1:17" ht="21" customHeight="1">
      <c r="A24" s="523" t="s">
        <v>149</v>
      </c>
      <c r="B24" s="433" t="s">
        <v>150</v>
      </c>
      <c r="C24" s="808">
        <v>165428448</v>
      </c>
      <c r="D24" s="809">
        <v>4430361</v>
      </c>
      <c r="E24" s="808">
        <v>0</v>
      </c>
      <c r="F24" s="809">
        <v>0</v>
      </c>
      <c r="G24" s="809">
        <v>0</v>
      </c>
      <c r="H24" s="809">
        <v>0</v>
      </c>
      <c r="I24" s="809">
        <v>320212</v>
      </c>
      <c r="J24" s="809">
        <v>160677875</v>
      </c>
      <c r="K24" s="809">
        <v>0</v>
      </c>
      <c r="L24" s="809">
        <v>0</v>
      </c>
      <c r="M24" s="809">
        <v>0</v>
      </c>
      <c r="N24" s="809">
        <v>0</v>
      </c>
      <c r="O24" s="809">
        <v>0</v>
      </c>
      <c r="P24" s="460"/>
      <c r="Q24" s="416"/>
    </row>
    <row r="25" spans="1:17" ht="21" customHeight="1">
      <c r="A25" s="524" t="s">
        <v>53</v>
      </c>
      <c r="B25" s="395" t="s">
        <v>151</v>
      </c>
      <c r="C25" s="808">
        <v>176570875</v>
      </c>
      <c r="D25" s="809">
        <v>11153304</v>
      </c>
      <c r="E25" s="808">
        <v>6602164</v>
      </c>
      <c r="F25" s="809">
        <v>0</v>
      </c>
      <c r="G25" s="809">
        <v>6602164</v>
      </c>
      <c r="H25" s="809">
        <v>0</v>
      </c>
      <c r="I25" s="809">
        <v>1337962</v>
      </c>
      <c r="J25" s="809">
        <v>157470500</v>
      </c>
      <c r="K25" s="809">
        <v>6945</v>
      </c>
      <c r="L25" s="809">
        <v>0</v>
      </c>
      <c r="M25" s="809">
        <v>0</v>
      </c>
      <c r="N25" s="809">
        <v>0</v>
      </c>
      <c r="O25" s="809">
        <v>0</v>
      </c>
      <c r="P25" s="460"/>
      <c r="Q25" s="416"/>
    </row>
    <row r="26" spans="1:17" ht="26.25">
      <c r="A26" s="552" t="s">
        <v>555</v>
      </c>
      <c r="B26" s="476" t="s">
        <v>152</v>
      </c>
      <c r="C26" s="550">
        <f>(C18+C19)/C17</f>
        <v>0.06758925020334221</v>
      </c>
      <c r="D26" s="551">
        <f aca="true" t="shared" si="0" ref="D26:O26">(D18+D19)/D17</f>
        <v>0.19624181134818183</v>
      </c>
      <c r="E26" s="550">
        <f t="shared" si="0"/>
        <v>0.31902963738912854</v>
      </c>
      <c r="F26" s="551">
        <f t="shared" si="0"/>
        <v>1</v>
      </c>
      <c r="G26" s="551">
        <f t="shared" si="0"/>
        <v>0.318873850996756</v>
      </c>
      <c r="H26" s="551" t="e">
        <f t="shared" si="0"/>
        <v>#DIV/0!</v>
      </c>
      <c r="I26" s="551">
        <f t="shared" si="0"/>
        <v>0.7224273708411652</v>
      </c>
      <c r="J26" s="551">
        <f t="shared" si="0"/>
        <v>0.049026378989642</v>
      </c>
      <c r="K26" s="551">
        <f t="shared" si="0"/>
        <v>0.07131012884684193</v>
      </c>
      <c r="L26" s="551" t="e">
        <f t="shared" si="0"/>
        <v>#DIV/0!</v>
      </c>
      <c r="M26" s="551" t="e">
        <f t="shared" si="0"/>
        <v>#DIV/0!</v>
      </c>
      <c r="N26" s="551" t="e">
        <f t="shared" si="0"/>
        <v>#DIV/0!</v>
      </c>
      <c r="O26" s="551" t="e">
        <f t="shared" si="0"/>
        <v>#DIV/0!</v>
      </c>
      <c r="P26" s="460"/>
      <c r="Q26" s="416"/>
    </row>
  </sheetData>
  <sheetProtection/>
  <mergeCells count="27">
    <mergeCell ref="I7:I9"/>
    <mergeCell ref="L2:O2"/>
    <mergeCell ref="L3:O3"/>
    <mergeCell ref="L4:O4"/>
    <mergeCell ref="D1:K1"/>
    <mergeCell ref="F8:G8"/>
    <mergeCell ref="M7:M9"/>
    <mergeCell ref="A1:B1"/>
    <mergeCell ref="A2:C2"/>
    <mergeCell ref="D2:K2"/>
    <mergeCell ref="D3:K3"/>
    <mergeCell ref="A3:B3"/>
    <mergeCell ref="P8:Q8"/>
    <mergeCell ref="A6:B9"/>
    <mergeCell ref="N7:N9"/>
    <mergeCell ref="H7:H9"/>
    <mergeCell ref="L1:O1"/>
    <mergeCell ref="A10:B10"/>
    <mergeCell ref="C6:C9"/>
    <mergeCell ref="D6:O6"/>
    <mergeCell ref="D7:D9"/>
    <mergeCell ref="E7:G7"/>
    <mergeCell ref="J7:J9"/>
    <mergeCell ref="K7:K9"/>
    <mergeCell ref="L7:L9"/>
    <mergeCell ref="O7:O9"/>
    <mergeCell ref="E8:E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96" t="s">
        <v>36</v>
      </c>
      <c r="B1" s="996"/>
      <c r="C1" s="996"/>
      <c r="D1" s="996"/>
      <c r="E1" s="995" t="s">
        <v>482</v>
      </c>
      <c r="F1" s="995"/>
      <c r="G1" s="995"/>
      <c r="H1" s="995"/>
      <c r="I1" s="995"/>
      <c r="J1" s="995"/>
      <c r="K1" s="995"/>
      <c r="L1" s="40" t="s">
        <v>458</v>
      </c>
      <c r="M1" s="40"/>
      <c r="N1" s="40"/>
      <c r="O1" s="41"/>
      <c r="P1" s="41"/>
    </row>
    <row r="2" spans="1:16" ht="15.75" customHeight="1">
      <c r="A2" s="997" t="s">
        <v>344</v>
      </c>
      <c r="B2" s="997"/>
      <c r="C2" s="997"/>
      <c r="D2" s="997"/>
      <c r="E2" s="995"/>
      <c r="F2" s="995"/>
      <c r="G2" s="995"/>
      <c r="H2" s="995"/>
      <c r="I2" s="995"/>
      <c r="J2" s="995"/>
      <c r="K2" s="995"/>
      <c r="L2" s="987" t="s">
        <v>361</v>
      </c>
      <c r="M2" s="987"/>
      <c r="N2" s="987"/>
      <c r="O2" s="44"/>
      <c r="P2" s="41"/>
    </row>
    <row r="3" spans="1:16" ht="18" customHeight="1">
      <c r="A3" s="997" t="s">
        <v>345</v>
      </c>
      <c r="B3" s="997"/>
      <c r="C3" s="997"/>
      <c r="D3" s="997"/>
      <c r="E3" s="998" t="s">
        <v>478</v>
      </c>
      <c r="F3" s="998"/>
      <c r="G3" s="998"/>
      <c r="H3" s="998"/>
      <c r="I3" s="998"/>
      <c r="J3" s="998"/>
      <c r="K3" s="45"/>
      <c r="L3" s="988" t="s">
        <v>477</v>
      </c>
      <c r="M3" s="988"/>
      <c r="N3" s="988"/>
      <c r="O3" s="41"/>
      <c r="P3" s="41"/>
    </row>
    <row r="4" spans="1:16" ht="21" customHeight="1">
      <c r="A4" s="994" t="s">
        <v>364</v>
      </c>
      <c r="B4" s="994"/>
      <c r="C4" s="994"/>
      <c r="D4" s="994"/>
      <c r="E4" s="48"/>
      <c r="F4" s="49"/>
      <c r="G4" s="50"/>
      <c r="H4" s="50"/>
      <c r="I4" s="50"/>
      <c r="J4" s="50"/>
      <c r="K4" s="41"/>
      <c r="L4" s="987" t="s">
        <v>356</v>
      </c>
      <c r="M4" s="987"/>
      <c r="N4" s="987"/>
      <c r="O4" s="44"/>
      <c r="P4" s="41"/>
    </row>
    <row r="5" spans="1:16" ht="18" customHeight="1">
      <c r="A5" s="50"/>
      <c r="B5" s="41"/>
      <c r="C5" s="51"/>
      <c r="D5" s="992"/>
      <c r="E5" s="992"/>
      <c r="F5" s="992"/>
      <c r="G5" s="992"/>
      <c r="H5" s="992"/>
      <c r="I5" s="992"/>
      <c r="J5" s="992"/>
      <c r="K5" s="992"/>
      <c r="L5" s="52" t="s">
        <v>365</v>
      </c>
      <c r="M5" s="52"/>
      <c r="N5" s="52"/>
      <c r="O5" s="41"/>
      <c r="P5" s="41"/>
    </row>
    <row r="6" spans="1:18" ht="33" customHeight="1">
      <c r="A6" s="979" t="s">
        <v>72</v>
      </c>
      <c r="B6" s="980"/>
      <c r="C6" s="993" t="s">
        <v>366</v>
      </c>
      <c r="D6" s="993"/>
      <c r="E6" s="993"/>
      <c r="F6" s="993"/>
      <c r="G6" s="989" t="s">
        <v>7</v>
      </c>
      <c r="H6" s="990"/>
      <c r="I6" s="990"/>
      <c r="J6" s="990"/>
      <c r="K6" s="990"/>
      <c r="L6" s="990"/>
      <c r="M6" s="990"/>
      <c r="N6" s="991"/>
      <c r="O6" s="1005" t="s">
        <v>367</v>
      </c>
      <c r="P6" s="1006"/>
      <c r="Q6" s="1006"/>
      <c r="R6" s="1007"/>
    </row>
    <row r="7" spans="1:18" ht="29.25" customHeight="1">
      <c r="A7" s="981"/>
      <c r="B7" s="982"/>
      <c r="C7" s="993"/>
      <c r="D7" s="993"/>
      <c r="E7" s="993"/>
      <c r="F7" s="993"/>
      <c r="G7" s="989" t="s">
        <v>368</v>
      </c>
      <c r="H7" s="990"/>
      <c r="I7" s="990"/>
      <c r="J7" s="991"/>
      <c r="K7" s="989" t="s">
        <v>110</v>
      </c>
      <c r="L7" s="990"/>
      <c r="M7" s="990"/>
      <c r="N7" s="991"/>
      <c r="O7" s="54" t="s">
        <v>369</v>
      </c>
      <c r="P7" s="54" t="s">
        <v>370</v>
      </c>
      <c r="Q7" s="1008" t="s">
        <v>371</v>
      </c>
      <c r="R7" s="1008" t="s">
        <v>372</v>
      </c>
    </row>
    <row r="8" spans="1:18" ht="26.25" customHeight="1">
      <c r="A8" s="981"/>
      <c r="B8" s="982"/>
      <c r="C8" s="976" t="s">
        <v>107</v>
      </c>
      <c r="D8" s="977"/>
      <c r="E8" s="976" t="s">
        <v>106</v>
      </c>
      <c r="F8" s="977"/>
      <c r="G8" s="976" t="s">
        <v>108</v>
      </c>
      <c r="H8" s="978"/>
      <c r="I8" s="976" t="s">
        <v>109</v>
      </c>
      <c r="J8" s="978"/>
      <c r="K8" s="976" t="s">
        <v>111</v>
      </c>
      <c r="L8" s="978"/>
      <c r="M8" s="976" t="s">
        <v>112</v>
      </c>
      <c r="N8" s="978"/>
      <c r="O8" s="1010" t="s">
        <v>373</v>
      </c>
      <c r="P8" s="1011" t="s">
        <v>374</v>
      </c>
      <c r="Q8" s="1008"/>
      <c r="R8" s="1008"/>
    </row>
    <row r="9" spans="1:18" ht="30.75" customHeight="1">
      <c r="A9" s="981"/>
      <c r="B9" s="982"/>
      <c r="C9" s="55" t="s">
        <v>3</v>
      </c>
      <c r="D9" s="53" t="s">
        <v>10</v>
      </c>
      <c r="E9" s="53" t="s">
        <v>3</v>
      </c>
      <c r="F9" s="53" t="s">
        <v>10</v>
      </c>
      <c r="G9" s="56" t="s">
        <v>3</v>
      </c>
      <c r="H9" s="56" t="s">
        <v>10</v>
      </c>
      <c r="I9" s="56" t="s">
        <v>3</v>
      </c>
      <c r="J9" s="56" t="s">
        <v>10</v>
      </c>
      <c r="K9" s="56" t="s">
        <v>3</v>
      </c>
      <c r="L9" s="56" t="s">
        <v>10</v>
      </c>
      <c r="M9" s="56" t="s">
        <v>3</v>
      </c>
      <c r="N9" s="56" t="s">
        <v>10</v>
      </c>
      <c r="O9" s="1010"/>
      <c r="P9" s="1012"/>
      <c r="Q9" s="1009"/>
      <c r="R9" s="1009"/>
    </row>
    <row r="10" spans="1:18" s="61" customFormat="1" ht="18" customHeight="1">
      <c r="A10" s="1001" t="s">
        <v>6</v>
      </c>
      <c r="B10" s="1001"/>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003" t="s">
        <v>375</v>
      </c>
      <c r="B11" s="1004"/>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85" t="s">
        <v>479</v>
      </c>
      <c r="B12" s="986"/>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83" t="s">
        <v>38</v>
      </c>
      <c r="B13" s="984"/>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002" t="s">
        <v>480</v>
      </c>
      <c r="C28" s="1002"/>
      <c r="D28" s="1002"/>
      <c r="E28" s="1002"/>
      <c r="F28" s="84"/>
      <c r="G28" s="85"/>
      <c r="H28" s="85"/>
      <c r="I28" s="85"/>
      <c r="J28" s="1002" t="s">
        <v>481</v>
      </c>
      <c r="K28" s="1002"/>
      <c r="L28" s="1002"/>
      <c r="M28" s="1002"/>
      <c r="N28" s="1002"/>
      <c r="O28" s="86"/>
      <c r="P28" s="86"/>
      <c r="AG28" s="87" t="s">
        <v>396</v>
      </c>
      <c r="AI28" s="88">
        <f>82/88</f>
        <v>0.9318181818181818</v>
      </c>
    </row>
    <row r="29" spans="1:16" s="94" customFormat="1" ht="19.5" customHeight="1">
      <c r="A29" s="89"/>
      <c r="B29" s="975" t="s">
        <v>43</v>
      </c>
      <c r="C29" s="975"/>
      <c r="D29" s="975"/>
      <c r="E29" s="975"/>
      <c r="F29" s="91"/>
      <c r="G29" s="92"/>
      <c r="H29" s="92"/>
      <c r="I29" s="92"/>
      <c r="J29" s="975" t="s">
        <v>397</v>
      </c>
      <c r="K29" s="975"/>
      <c r="L29" s="975"/>
      <c r="M29" s="975"/>
      <c r="N29" s="975"/>
      <c r="O29" s="93"/>
      <c r="P29" s="93"/>
    </row>
    <row r="30" spans="1:16" s="94" customFormat="1" ht="19.5" customHeight="1">
      <c r="A30" s="89"/>
      <c r="B30" s="999"/>
      <c r="C30" s="999"/>
      <c r="D30" s="999"/>
      <c r="E30" s="91"/>
      <c r="F30" s="91"/>
      <c r="G30" s="92"/>
      <c r="H30" s="92"/>
      <c r="I30" s="92"/>
      <c r="J30" s="1000"/>
      <c r="K30" s="1000"/>
      <c r="L30" s="1000"/>
      <c r="M30" s="1000"/>
      <c r="N30" s="1000"/>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014" t="s">
        <v>398</v>
      </c>
      <c r="C32" s="1014"/>
      <c r="D32" s="1014"/>
      <c r="E32" s="1014"/>
      <c r="F32" s="96"/>
      <c r="G32" s="97"/>
      <c r="H32" s="97"/>
      <c r="I32" s="97"/>
      <c r="J32" s="1013" t="s">
        <v>398</v>
      </c>
      <c r="K32" s="1013"/>
      <c r="L32" s="1013"/>
      <c r="M32" s="1013"/>
      <c r="N32" s="1013"/>
      <c r="O32" s="93"/>
      <c r="P32" s="93"/>
    </row>
    <row r="33" spans="1:16" s="94" customFormat="1" ht="19.5" customHeight="1">
      <c r="A33" s="89"/>
      <c r="B33" s="975" t="s">
        <v>399</v>
      </c>
      <c r="C33" s="975"/>
      <c r="D33" s="975"/>
      <c r="E33" s="975"/>
      <c r="F33" s="91"/>
      <c r="G33" s="92"/>
      <c r="H33" s="92"/>
      <c r="I33" s="92"/>
      <c r="J33" s="90"/>
      <c r="K33" s="975" t="s">
        <v>399</v>
      </c>
      <c r="L33" s="975"/>
      <c r="M33" s="975"/>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73" t="s">
        <v>352</v>
      </c>
      <c r="C36" s="973"/>
      <c r="D36" s="973"/>
      <c r="E36" s="973"/>
      <c r="F36" s="100"/>
      <c r="G36" s="100"/>
      <c r="H36" s="100"/>
      <c r="I36" s="100"/>
      <c r="J36" s="974" t="s">
        <v>353</v>
      </c>
      <c r="K36" s="974"/>
      <c r="L36" s="974"/>
      <c r="M36" s="974"/>
      <c r="N36" s="974"/>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1"/>
  <sheetViews>
    <sheetView showZeros="0" view="pageBreakPreview" zoomScale="85" zoomScaleNormal="80" zoomScaleSheetLayoutView="85" zoomScalePageLayoutView="0" workbookViewId="0" topLeftCell="A13">
      <selection activeCell="C14" sqref="C14:C32"/>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294" t="s">
        <v>206</v>
      </c>
      <c r="B1" s="1295"/>
      <c r="C1" s="1295"/>
    </row>
    <row r="2" spans="1:3" s="478" customFormat="1" ht="19.5" customHeight="1">
      <c r="A2" s="1296" t="s">
        <v>70</v>
      </c>
      <c r="B2" s="1297"/>
      <c r="C2" s="477" t="s">
        <v>342</v>
      </c>
    </row>
    <row r="3" spans="1:3" s="447" customFormat="1" ht="18.75" customHeight="1">
      <c r="A3" s="1309" t="s">
        <v>6</v>
      </c>
      <c r="B3" s="1310"/>
      <c r="C3" s="444">
        <v>1</v>
      </c>
    </row>
    <row r="4" spans="1:3" s="447" customFormat="1" ht="19.5" customHeight="1">
      <c r="A4" s="444" t="s">
        <v>52</v>
      </c>
      <c r="B4" s="538" t="s">
        <v>572</v>
      </c>
      <c r="C4" s="404">
        <v>927957</v>
      </c>
    </row>
    <row r="5" spans="1:3" s="26" customFormat="1" ht="19.5" customHeight="1">
      <c r="A5" s="448" t="s">
        <v>54</v>
      </c>
      <c r="B5" s="539" t="s">
        <v>168</v>
      </c>
      <c r="C5" s="409">
        <v>0</v>
      </c>
    </row>
    <row r="6" spans="1:3" s="26" customFormat="1" ht="19.5" customHeight="1">
      <c r="A6" s="449" t="s">
        <v>55</v>
      </c>
      <c r="B6" s="539" t="s">
        <v>170</v>
      </c>
      <c r="C6" s="409">
        <v>0</v>
      </c>
    </row>
    <row r="7" spans="1:3" s="26" customFormat="1" ht="19.5" customHeight="1">
      <c r="A7" s="449" t="s">
        <v>141</v>
      </c>
      <c r="B7" s="539" t="s">
        <v>180</v>
      </c>
      <c r="C7" s="409">
        <v>927956</v>
      </c>
    </row>
    <row r="8" spans="1:3" s="26" customFormat="1" ht="19.5" customHeight="1">
      <c r="A8" s="449" t="s">
        <v>143</v>
      </c>
      <c r="B8" s="539" t="s">
        <v>172</v>
      </c>
      <c r="C8" s="409">
        <v>0</v>
      </c>
    </row>
    <row r="9" spans="1:3" s="26" customFormat="1" ht="19.5" customHeight="1">
      <c r="A9" s="449" t="s">
        <v>145</v>
      </c>
      <c r="B9" s="539" t="s">
        <v>156</v>
      </c>
      <c r="C9" s="409">
        <v>1</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575</v>
      </c>
      <c r="B13" s="539" t="s">
        <v>160</v>
      </c>
      <c r="C13" s="409"/>
    </row>
    <row r="14" spans="1:3" s="450" customFormat="1" ht="19.5" customHeight="1">
      <c r="A14" s="444" t="s">
        <v>53</v>
      </c>
      <c r="B14" s="538" t="s">
        <v>573</v>
      </c>
      <c r="C14" s="404">
        <v>76716480</v>
      </c>
    </row>
    <row r="15" spans="1:3" s="450" customFormat="1" ht="19.5" customHeight="1">
      <c r="A15" s="448" t="s">
        <v>56</v>
      </c>
      <c r="B15" s="539" t="s">
        <v>188</v>
      </c>
      <c r="C15" s="409">
        <v>76207753</v>
      </c>
    </row>
    <row r="16" spans="1:3" s="450" customFormat="1" ht="19.5" customHeight="1">
      <c r="A16" s="448" t="s">
        <v>57</v>
      </c>
      <c r="B16" s="539" t="s">
        <v>160</v>
      </c>
      <c r="C16" s="409">
        <v>508727</v>
      </c>
    </row>
    <row r="17" spans="1:3" s="447" customFormat="1" ht="19.5" customHeight="1">
      <c r="A17" s="444" t="s">
        <v>58</v>
      </c>
      <c r="B17" s="553" t="s">
        <v>150</v>
      </c>
      <c r="C17" s="404">
        <v>165428448</v>
      </c>
    </row>
    <row r="18" spans="1:3" ht="19.5" customHeight="1">
      <c r="A18" s="448" t="s">
        <v>161</v>
      </c>
      <c r="B18" s="539" t="s">
        <v>189</v>
      </c>
      <c r="C18" s="409">
        <v>4750152</v>
      </c>
    </row>
    <row r="19" spans="1:3" s="26" customFormat="1" ht="30">
      <c r="A19" s="449" t="s">
        <v>163</v>
      </c>
      <c r="B19" s="539" t="s">
        <v>164</v>
      </c>
      <c r="C19" s="409">
        <v>150237895</v>
      </c>
    </row>
    <row r="20" spans="1:3" s="26" customFormat="1" ht="19.5" customHeight="1">
      <c r="A20" s="449" t="s">
        <v>165</v>
      </c>
      <c r="B20" s="539" t="s">
        <v>166</v>
      </c>
      <c r="C20" s="409">
        <v>10440401</v>
      </c>
    </row>
    <row r="21" spans="1:3" s="26" customFormat="1" ht="19.5" customHeight="1">
      <c r="A21" s="449" t="s">
        <v>73</v>
      </c>
      <c r="B21" s="538" t="s">
        <v>570</v>
      </c>
      <c r="C21" s="404">
        <v>3565847</v>
      </c>
    </row>
    <row r="22" spans="1:3" s="26" customFormat="1" ht="19.5" customHeight="1">
      <c r="A22" s="449" t="s">
        <v>167</v>
      </c>
      <c r="B22" s="539" t="s">
        <v>168</v>
      </c>
      <c r="C22" s="409">
        <v>2200</v>
      </c>
    </row>
    <row r="23" spans="1:3" s="26" customFormat="1" ht="19.5" customHeight="1">
      <c r="A23" s="449" t="s">
        <v>169</v>
      </c>
      <c r="B23" s="539" t="s">
        <v>170</v>
      </c>
      <c r="C23" s="409">
        <v>0</v>
      </c>
    </row>
    <row r="24" spans="1:3" s="26" customFormat="1" ht="19.5" customHeight="1">
      <c r="A24" s="449" t="s">
        <v>171</v>
      </c>
      <c r="B24" s="539" t="s">
        <v>190</v>
      </c>
      <c r="C24" s="409">
        <v>2108265</v>
      </c>
    </row>
    <row r="25" spans="1:3" s="26" customFormat="1" ht="19.5" customHeight="1">
      <c r="A25" s="449" t="s">
        <v>173</v>
      </c>
      <c r="B25" s="539" t="s">
        <v>155</v>
      </c>
      <c r="C25" s="409">
        <v>1405382</v>
      </c>
    </row>
    <row r="26" spans="1:3" s="26" customFormat="1" ht="19.5" customHeight="1">
      <c r="A26" s="449" t="s">
        <v>174</v>
      </c>
      <c r="B26" s="539" t="s">
        <v>191</v>
      </c>
      <c r="C26" s="409">
        <v>0</v>
      </c>
    </row>
    <row r="27" spans="1:3" s="26" customFormat="1" ht="19.5" customHeight="1">
      <c r="A27" s="449" t="s">
        <v>175</v>
      </c>
      <c r="B27" s="539" t="s">
        <v>158</v>
      </c>
      <c r="C27" s="409">
        <v>50000</v>
      </c>
    </row>
    <row r="28" spans="1:3" s="26" customFormat="1" ht="19.5" customHeight="1">
      <c r="A28" s="449" t="s">
        <v>192</v>
      </c>
      <c r="B28" s="539" t="s">
        <v>193</v>
      </c>
      <c r="C28" s="409">
        <v>0</v>
      </c>
    </row>
    <row r="29" spans="1:3" s="26" customFormat="1" ht="19.5" customHeight="1">
      <c r="A29" s="444" t="s">
        <v>74</v>
      </c>
      <c r="B29" s="538" t="s">
        <v>574</v>
      </c>
      <c r="C29" s="404">
        <v>176570875</v>
      </c>
    </row>
    <row r="30" spans="1:3" ht="19.5" customHeight="1">
      <c r="A30" s="449" t="s">
        <v>177</v>
      </c>
      <c r="B30" s="539" t="s">
        <v>168</v>
      </c>
      <c r="C30" s="409">
        <v>173302750</v>
      </c>
    </row>
    <row r="31" spans="1:3" s="26" customFormat="1" ht="19.5" customHeight="1">
      <c r="A31" s="449" t="s">
        <v>178</v>
      </c>
      <c r="B31" s="539" t="s">
        <v>170</v>
      </c>
      <c r="C31" s="409">
        <v>0</v>
      </c>
    </row>
    <row r="32" spans="1:3" s="26" customFormat="1" ht="19.5" customHeight="1">
      <c r="A32" s="449" t="s">
        <v>179</v>
      </c>
      <c r="B32" s="539" t="s">
        <v>190</v>
      </c>
      <c r="C32" s="409">
        <v>3268125</v>
      </c>
    </row>
    <row r="33" spans="1:3" s="26" customFormat="1" ht="15.75">
      <c r="A33" s="451"/>
      <c r="B33" s="452"/>
      <c r="C33" s="452"/>
    </row>
    <row r="34" spans="1:3" s="410" customFormat="1" ht="18.75">
      <c r="A34" s="1311"/>
      <c r="B34" s="1311"/>
      <c r="C34" s="540" t="str">
        <f>'Thong tin'!B8</f>
        <v>Thái Bình, ngày 05 tháng 10 năm 2016</v>
      </c>
    </row>
    <row r="35" spans="1:3" s="410" customFormat="1" ht="18.75">
      <c r="A35" s="540"/>
      <c r="B35" s="540"/>
      <c r="C35" s="541" t="str">
        <f>+'Thong tin'!B9</f>
        <v>KT. CỤC TRƯỞNG</v>
      </c>
    </row>
    <row r="36" spans="1:3" s="479" customFormat="1" ht="18.75">
      <c r="A36" s="1293" t="s">
        <v>4</v>
      </c>
      <c r="B36" s="1293"/>
      <c r="C36" s="541" t="str">
        <f>'Thong tin'!B7</f>
        <v>PHÓ CỤC TRƯỞNG</v>
      </c>
    </row>
    <row r="37" spans="1:3" s="410" customFormat="1" ht="18.75">
      <c r="A37" s="562"/>
      <c r="B37" s="543"/>
      <c r="C37" s="543"/>
    </row>
    <row r="38" spans="1:3" s="410" customFormat="1" ht="18.75">
      <c r="A38" s="542"/>
      <c r="B38" s="543"/>
      <c r="C38" s="543"/>
    </row>
    <row r="39" spans="1:3" s="410" customFormat="1" ht="15.75">
      <c r="A39" s="542"/>
      <c r="B39" s="542"/>
      <c r="C39" s="542"/>
    </row>
    <row r="40" spans="1:3" ht="15.75">
      <c r="A40" s="545"/>
      <c r="B40" s="546"/>
      <c r="C40" s="547"/>
    </row>
    <row r="41" spans="1:3" s="447" customFormat="1" ht="18.75">
      <c r="A41" s="1292" t="str">
        <f>'Thong tin'!B5</f>
        <v>Vũ Văn Tuyên</v>
      </c>
      <c r="B41" s="1292"/>
      <c r="C41" s="549" t="str">
        <f>'Thong tin'!B6</f>
        <v>Nguyễn Thái Bình</v>
      </c>
    </row>
  </sheetData>
  <sheetProtection/>
  <mergeCells count="6">
    <mergeCell ref="A2:B2"/>
    <mergeCell ref="A1:C1"/>
    <mergeCell ref="A3:B3"/>
    <mergeCell ref="A41:B41"/>
    <mergeCell ref="A34:B34"/>
    <mergeCell ref="A36:B36"/>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2"/>
  <sheetViews>
    <sheetView showZeros="0" view="pageBreakPreview" zoomScale="85" zoomScaleNormal="80" zoomScaleSheetLayoutView="85" zoomScalePageLayoutView="0" workbookViewId="0" topLeftCell="A1">
      <selection activeCell="C11" sqref="C11:L26"/>
    </sheetView>
  </sheetViews>
  <sheetFormatPr defaultColWidth="9.00390625" defaultRowHeight="15.75"/>
  <cols>
    <col min="1" max="1" width="4.875" style="484" customWidth="1"/>
    <col min="2" max="2" width="23.25390625" style="484" customWidth="1"/>
    <col min="3" max="3" width="12.625" style="484" customWidth="1"/>
    <col min="4" max="4" width="12.125" style="484" customWidth="1"/>
    <col min="5" max="10" width="9.375" style="484" customWidth="1"/>
    <col min="11" max="12" width="12.2539062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6384" width="9.00390625" style="484" customWidth="1"/>
  </cols>
  <sheetData>
    <row r="1" spans="1:13" ht="21" customHeight="1">
      <c r="A1" s="1358" t="s">
        <v>33</v>
      </c>
      <c r="B1" s="1359"/>
      <c r="C1" s="481"/>
      <c r="D1" s="1322" t="s">
        <v>79</v>
      </c>
      <c r="E1" s="1322"/>
      <c r="F1" s="1322"/>
      <c r="G1" s="1322"/>
      <c r="H1" s="1322"/>
      <c r="I1" s="1322"/>
      <c r="J1" s="1322"/>
      <c r="K1" s="1361" t="s">
        <v>557</v>
      </c>
      <c r="L1" s="1361"/>
      <c r="M1" s="482"/>
    </row>
    <row r="2" spans="1:13" ht="16.5" customHeight="1">
      <c r="A2" s="1302" t="s">
        <v>344</v>
      </c>
      <c r="B2" s="1302"/>
      <c r="C2" s="1302"/>
      <c r="D2" s="1322" t="s">
        <v>216</v>
      </c>
      <c r="E2" s="1322"/>
      <c r="F2" s="1322"/>
      <c r="G2" s="1322"/>
      <c r="H2" s="1322"/>
      <c r="I2" s="1322"/>
      <c r="J2" s="1322"/>
      <c r="K2" s="1348" t="str">
        <f>'Thong tin'!B4</f>
        <v>CTHADS Tỉnh Thái Bình</v>
      </c>
      <c r="L2" s="1348"/>
      <c r="M2" s="485"/>
    </row>
    <row r="3" spans="1:13" ht="16.5" customHeight="1">
      <c r="A3" s="1302" t="s">
        <v>345</v>
      </c>
      <c r="B3" s="1302"/>
      <c r="C3" s="416"/>
      <c r="D3" s="1360" t="str">
        <f>'Thong tin'!B3</f>
        <v>12 tháng / năm 2016</v>
      </c>
      <c r="E3" s="1360"/>
      <c r="F3" s="1360"/>
      <c r="G3" s="1360"/>
      <c r="H3" s="1360"/>
      <c r="I3" s="1360"/>
      <c r="J3" s="1360"/>
      <c r="K3" s="1361" t="s">
        <v>523</v>
      </c>
      <c r="L3" s="1361"/>
      <c r="M3" s="482"/>
    </row>
    <row r="4" spans="1:13" ht="13.5" customHeight="1">
      <c r="A4" s="437" t="s">
        <v>119</v>
      </c>
      <c r="B4" s="437"/>
      <c r="C4" s="422"/>
      <c r="D4" s="486"/>
      <c r="E4" s="486"/>
      <c r="F4" s="487"/>
      <c r="G4" s="487"/>
      <c r="H4" s="487"/>
      <c r="I4" s="487"/>
      <c r="J4" s="487"/>
      <c r="K4" s="1348" t="s">
        <v>412</v>
      </c>
      <c r="L4" s="1348"/>
      <c r="M4" s="485"/>
    </row>
    <row r="5" spans="1:13" ht="14.25" customHeight="1">
      <c r="A5" s="486"/>
      <c r="B5" s="486" t="s">
        <v>94</v>
      </c>
      <c r="C5" s="486"/>
      <c r="D5" s="486"/>
      <c r="E5" s="1357" t="s">
        <v>522</v>
      </c>
      <c r="F5" s="1357"/>
      <c r="G5" s="1357"/>
      <c r="H5" s="1357"/>
      <c r="I5" s="1357"/>
      <c r="J5" s="486"/>
      <c r="K5" s="1326" t="s">
        <v>195</v>
      </c>
      <c r="L5" s="1326"/>
      <c r="M5" s="482"/>
    </row>
    <row r="6" spans="1:16" ht="20.25" customHeight="1">
      <c r="A6" s="966" t="s">
        <v>71</v>
      </c>
      <c r="B6" s="967"/>
      <c r="C6" s="1324" t="s">
        <v>38</v>
      </c>
      <c r="D6" s="1330" t="s">
        <v>339</v>
      </c>
      <c r="E6" s="1330"/>
      <c r="F6" s="1330"/>
      <c r="G6" s="1330"/>
      <c r="H6" s="1330"/>
      <c r="I6" s="1330"/>
      <c r="J6" s="1330"/>
      <c r="K6" s="1330"/>
      <c r="L6" s="1330"/>
      <c r="M6" s="485"/>
      <c r="N6" s="1313" t="s">
        <v>519</v>
      </c>
      <c r="O6" s="1313"/>
      <c r="P6" s="1313"/>
    </row>
    <row r="7" spans="1:13" ht="20.25" customHeight="1">
      <c r="A7" s="968"/>
      <c r="B7" s="969"/>
      <c r="C7" s="1324"/>
      <c r="D7" s="1349" t="s">
        <v>207</v>
      </c>
      <c r="E7" s="1350"/>
      <c r="F7" s="1350"/>
      <c r="G7" s="1350"/>
      <c r="H7" s="1350"/>
      <c r="I7" s="1350"/>
      <c r="J7" s="1351"/>
      <c r="K7" s="1352" t="s">
        <v>208</v>
      </c>
      <c r="L7" s="1352" t="s">
        <v>209</v>
      </c>
      <c r="M7" s="482"/>
    </row>
    <row r="8" spans="1:13" ht="20.25" customHeight="1">
      <c r="A8" s="968"/>
      <c r="B8" s="969"/>
      <c r="C8" s="1324"/>
      <c r="D8" s="1366" t="s">
        <v>37</v>
      </c>
      <c r="E8" s="1362" t="s">
        <v>7</v>
      </c>
      <c r="F8" s="1363"/>
      <c r="G8" s="1363"/>
      <c r="H8" s="1363"/>
      <c r="I8" s="1363"/>
      <c r="J8" s="1364"/>
      <c r="K8" s="1353"/>
      <c r="L8" s="1355"/>
      <c r="M8" s="482"/>
    </row>
    <row r="9" spans="1:16" ht="20.25" customHeight="1">
      <c r="A9" s="1338"/>
      <c r="B9" s="1339"/>
      <c r="C9" s="1324"/>
      <c r="D9" s="1366"/>
      <c r="E9" s="570" t="s">
        <v>210</v>
      </c>
      <c r="F9" s="570" t="s">
        <v>211</v>
      </c>
      <c r="G9" s="570" t="s">
        <v>212</v>
      </c>
      <c r="H9" s="570" t="s">
        <v>213</v>
      </c>
      <c r="I9" s="570" t="s">
        <v>346</v>
      </c>
      <c r="J9" s="570" t="s">
        <v>214</v>
      </c>
      <c r="K9" s="1354"/>
      <c r="L9" s="1356"/>
      <c r="M9" s="1314" t="s">
        <v>502</v>
      </c>
      <c r="N9" s="1314"/>
      <c r="O9" s="1314"/>
      <c r="P9" s="1314"/>
    </row>
    <row r="10" spans="1:18" s="494" customFormat="1" ht="20.25" customHeight="1">
      <c r="A10" s="1315" t="s">
        <v>6</v>
      </c>
      <c r="B10" s="1316"/>
      <c r="C10" s="489">
        <v>1</v>
      </c>
      <c r="D10" s="490">
        <v>2</v>
      </c>
      <c r="E10" s="489">
        <v>3</v>
      </c>
      <c r="F10" s="490">
        <v>4</v>
      </c>
      <c r="G10" s="489">
        <v>5</v>
      </c>
      <c r="H10" s="490">
        <v>6</v>
      </c>
      <c r="I10" s="489">
        <v>7</v>
      </c>
      <c r="J10" s="490">
        <v>8</v>
      </c>
      <c r="K10" s="489">
        <v>9</v>
      </c>
      <c r="L10" s="490">
        <v>10</v>
      </c>
      <c r="M10" s="491" t="s">
        <v>503</v>
      </c>
      <c r="N10" s="492" t="s">
        <v>506</v>
      </c>
      <c r="O10" s="492" t="s">
        <v>504</v>
      </c>
      <c r="P10" s="492" t="s">
        <v>505</v>
      </c>
      <c r="Q10" s="493"/>
      <c r="R10" s="493"/>
    </row>
    <row r="11" spans="1:18" s="495" customFormat="1" ht="30" customHeight="1">
      <c r="A11" s="522" t="s">
        <v>0</v>
      </c>
      <c r="B11" s="430" t="s">
        <v>131</v>
      </c>
      <c r="C11" s="508">
        <v>747445035</v>
      </c>
      <c r="D11" s="508">
        <v>46521188</v>
      </c>
      <c r="E11" s="508">
        <v>13291799</v>
      </c>
      <c r="F11" s="508">
        <v>25600</v>
      </c>
      <c r="G11" s="508">
        <v>12693381</v>
      </c>
      <c r="H11" s="508">
        <v>13623582</v>
      </c>
      <c r="I11" s="508">
        <v>4696571</v>
      </c>
      <c r="J11" s="508">
        <v>2190255</v>
      </c>
      <c r="K11" s="508">
        <v>644257021</v>
      </c>
      <c r="L11" s="508">
        <v>56666826</v>
      </c>
      <c r="M11" s="404">
        <f>'03'!C11+'04'!C11</f>
        <v>747445035</v>
      </c>
      <c r="N11" s="404">
        <f>C11-M11</f>
        <v>0</v>
      </c>
      <c r="O11" s="404" t="e">
        <f>'07'!#REF!</f>
        <v>#REF!</v>
      </c>
      <c r="P11" s="404" t="e">
        <f>C11-O11</f>
        <v>#REF!</v>
      </c>
      <c r="Q11" s="390"/>
      <c r="R11" s="390"/>
    </row>
    <row r="12" spans="1:18" s="495" customFormat="1" ht="30" customHeight="1">
      <c r="A12" s="523">
        <v>1</v>
      </c>
      <c r="B12" s="433" t="s">
        <v>132</v>
      </c>
      <c r="C12" s="508">
        <v>464301121</v>
      </c>
      <c r="D12" s="508">
        <v>29103402</v>
      </c>
      <c r="E12" s="515">
        <v>7803988</v>
      </c>
      <c r="F12" s="515">
        <v>0</v>
      </c>
      <c r="G12" s="515">
        <v>8416938</v>
      </c>
      <c r="H12" s="515">
        <v>10001070</v>
      </c>
      <c r="I12" s="515">
        <v>2853682</v>
      </c>
      <c r="J12" s="515">
        <v>27724</v>
      </c>
      <c r="K12" s="515">
        <v>405370978</v>
      </c>
      <c r="L12" s="515">
        <v>29826741</v>
      </c>
      <c r="M12" s="409">
        <f>'03'!C12+'04'!C12</f>
        <v>464301121</v>
      </c>
      <c r="N12" s="409">
        <f aca="true" t="shared" si="0" ref="N12:N26">C12-M12</f>
        <v>0</v>
      </c>
      <c r="O12" s="409" t="e">
        <f>'07'!#REF!</f>
        <v>#REF!</v>
      </c>
      <c r="P12" s="409" t="e">
        <f aca="true" t="shared" si="1" ref="P12:P26">C12-O12</f>
        <v>#REF!</v>
      </c>
      <c r="Q12" s="402"/>
      <c r="R12" s="431"/>
    </row>
    <row r="13" spans="1:18" s="495" customFormat="1" ht="30" customHeight="1">
      <c r="A13" s="523">
        <v>2</v>
      </c>
      <c r="B13" s="433" t="s">
        <v>133</v>
      </c>
      <c r="C13" s="508">
        <v>283143914</v>
      </c>
      <c r="D13" s="508">
        <v>17417786</v>
      </c>
      <c r="E13" s="515">
        <v>5487811</v>
      </c>
      <c r="F13" s="515">
        <v>25600</v>
      </c>
      <c r="G13" s="515">
        <v>4276443</v>
      </c>
      <c r="H13" s="515">
        <v>3622512</v>
      </c>
      <c r="I13" s="515">
        <v>1842889</v>
      </c>
      <c r="J13" s="515">
        <v>2162531</v>
      </c>
      <c r="K13" s="515">
        <v>238886043</v>
      </c>
      <c r="L13" s="515">
        <v>26840085</v>
      </c>
      <c r="M13" s="409">
        <f>'03'!C13+'04'!C13</f>
        <v>283143914</v>
      </c>
      <c r="N13" s="409">
        <f t="shared" si="0"/>
        <v>0</v>
      </c>
      <c r="O13" s="409" t="e">
        <f>'07'!#REF!</f>
        <v>#REF!</v>
      </c>
      <c r="P13" s="409" t="e">
        <f t="shared" si="1"/>
        <v>#REF!</v>
      </c>
      <c r="Q13" s="402"/>
      <c r="R13" s="431"/>
    </row>
    <row r="14" spans="1:18" s="495" customFormat="1" ht="30" customHeight="1">
      <c r="A14" s="524" t="s">
        <v>1</v>
      </c>
      <c r="B14" s="395" t="s">
        <v>134</v>
      </c>
      <c r="C14" s="508">
        <v>6713544</v>
      </c>
      <c r="D14" s="508">
        <v>2133265</v>
      </c>
      <c r="E14" s="508">
        <v>544964</v>
      </c>
      <c r="F14" s="508">
        <v>0</v>
      </c>
      <c r="G14" s="508">
        <v>521959</v>
      </c>
      <c r="H14" s="508">
        <v>668161</v>
      </c>
      <c r="I14" s="508">
        <v>398181</v>
      </c>
      <c r="J14" s="508">
        <v>0</v>
      </c>
      <c r="K14" s="508">
        <v>4148127</v>
      </c>
      <c r="L14" s="508">
        <v>432152</v>
      </c>
      <c r="M14" s="409">
        <f>'03'!C14+'04'!C14</f>
        <v>6713544</v>
      </c>
      <c r="N14" s="409">
        <f t="shared" si="0"/>
        <v>0</v>
      </c>
      <c r="O14" s="409" t="e">
        <f>'07'!#REF!</f>
        <v>#REF!</v>
      </c>
      <c r="P14" s="409" t="e">
        <f t="shared" si="1"/>
        <v>#REF!</v>
      </c>
      <c r="Q14" s="390"/>
      <c r="R14" s="431"/>
    </row>
    <row r="15" spans="1:18" s="495" customFormat="1" ht="30" customHeight="1">
      <c r="A15" s="524" t="s">
        <v>9</v>
      </c>
      <c r="B15" s="395" t="s">
        <v>135</v>
      </c>
      <c r="C15" s="508">
        <v>0</v>
      </c>
      <c r="D15" s="508">
        <v>0</v>
      </c>
      <c r="E15" s="508">
        <v>0</v>
      </c>
      <c r="F15" s="508">
        <v>0</v>
      </c>
      <c r="G15" s="508">
        <v>0</v>
      </c>
      <c r="H15" s="508">
        <v>0</v>
      </c>
      <c r="I15" s="508">
        <v>0</v>
      </c>
      <c r="J15" s="508">
        <v>0</v>
      </c>
      <c r="K15" s="508">
        <v>0</v>
      </c>
      <c r="L15" s="508">
        <v>0</v>
      </c>
      <c r="M15" s="409">
        <f>'03'!C15+'04'!C15</f>
        <v>0</v>
      </c>
      <c r="N15" s="409">
        <f t="shared" si="0"/>
        <v>0</v>
      </c>
      <c r="O15" s="409" t="e">
        <f>'07'!#REF!</f>
        <v>#REF!</v>
      </c>
      <c r="P15" s="409" t="e">
        <f t="shared" si="1"/>
        <v>#REF!</v>
      </c>
      <c r="Q15" s="390"/>
      <c r="R15" s="390"/>
    </row>
    <row r="16" spans="1:18" s="495" customFormat="1" ht="30" customHeight="1">
      <c r="A16" s="524" t="s">
        <v>136</v>
      </c>
      <c r="B16" s="395" t="s">
        <v>137</v>
      </c>
      <c r="C16" s="508">
        <v>740731491</v>
      </c>
      <c r="D16" s="508">
        <v>44387923</v>
      </c>
      <c r="E16" s="508">
        <v>12746835</v>
      </c>
      <c r="F16" s="508">
        <v>25600</v>
      </c>
      <c r="G16" s="508">
        <v>12171422</v>
      </c>
      <c r="H16" s="508">
        <v>12955421</v>
      </c>
      <c r="I16" s="508">
        <v>4298390</v>
      </c>
      <c r="J16" s="508">
        <v>2190255</v>
      </c>
      <c r="K16" s="508">
        <v>640108894</v>
      </c>
      <c r="L16" s="508">
        <v>56234674</v>
      </c>
      <c r="M16" s="404">
        <f>'03'!C16+'04'!C16</f>
        <v>740731491</v>
      </c>
      <c r="N16" s="404">
        <f t="shared" si="0"/>
        <v>0</v>
      </c>
      <c r="O16" s="404" t="e">
        <f>'07'!#REF!</f>
        <v>#REF!</v>
      </c>
      <c r="P16" s="404" t="e">
        <f t="shared" si="1"/>
        <v>#REF!</v>
      </c>
      <c r="Q16" s="390"/>
      <c r="R16" s="390"/>
    </row>
    <row r="17" spans="1:18" s="495" customFormat="1" ht="30" customHeight="1">
      <c r="A17" s="524" t="s">
        <v>52</v>
      </c>
      <c r="B17" s="434" t="s">
        <v>138</v>
      </c>
      <c r="C17" s="508">
        <v>543613543</v>
      </c>
      <c r="D17" s="508">
        <v>23840850</v>
      </c>
      <c r="E17" s="508">
        <v>5957073</v>
      </c>
      <c r="F17" s="508">
        <v>25600</v>
      </c>
      <c r="G17" s="508">
        <v>4240270.5</v>
      </c>
      <c r="H17" s="508">
        <v>10130688.5</v>
      </c>
      <c r="I17" s="508">
        <v>1310409</v>
      </c>
      <c r="J17" s="508">
        <v>2176809</v>
      </c>
      <c r="K17" s="508">
        <v>476971257</v>
      </c>
      <c r="L17" s="508">
        <v>42801436</v>
      </c>
      <c r="M17" s="404">
        <f>'03'!C17+'04'!C17</f>
        <v>543613543</v>
      </c>
      <c r="N17" s="404">
        <f t="shared" si="0"/>
        <v>0</v>
      </c>
      <c r="O17" s="404" t="e">
        <f>'07'!#REF!</f>
        <v>#REF!</v>
      </c>
      <c r="P17" s="404" t="e">
        <f t="shared" si="1"/>
        <v>#REF!</v>
      </c>
      <c r="Q17" s="390"/>
      <c r="R17" s="390"/>
    </row>
    <row r="18" spans="1:18" s="495" customFormat="1" ht="30" customHeight="1">
      <c r="A18" s="523" t="s">
        <v>54</v>
      </c>
      <c r="B18" s="433" t="s">
        <v>139</v>
      </c>
      <c r="C18" s="508">
        <v>41855311</v>
      </c>
      <c r="D18" s="508">
        <v>9782336</v>
      </c>
      <c r="E18" s="515">
        <v>2493810</v>
      </c>
      <c r="F18" s="515">
        <v>25600</v>
      </c>
      <c r="G18" s="515">
        <v>2495237</v>
      </c>
      <c r="H18" s="515">
        <v>2363266</v>
      </c>
      <c r="I18" s="515">
        <v>318477</v>
      </c>
      <c r="J18" s="515">
        <v>2085946</v>
      </c>
      <c r="K18" s="515">
        <v>23560637</v>
      </c>
      <c r="L18" s="515">
        <v>8512338</v>
      </c>
      <c r="M18" s="409">
        <f>'03'!C18+'04'!C18</f>
        <v>41855301</v>
      </c>
      <c r="N18" s="409">
        <f t="shared" si="0"/>
        <v>10</v>
      </c>
      <c r="O18" s="409" t="e">
        <f>'07'!#REF!</f>
        <v>#REF!</v>
      </c>
      <c r="P18" s="409" t="e">
        <f t="shared" si="1"/>
        <v>#REF!</v>
      </c>
      <c r="Q18" s="390"/>
      <c r="R18" s="390"/>
    </row>
    <row r="19" spans="1:18" s="495" customFormat="1" ht="30" customHeight="1">
      <c r="A19" s="523" t="s">
        <v>55</v>
      </c>
      <c r="B19" s="433" t="s">
        <v>140</v>
      </c>
      <c r="C19" s="508">
        <v>4451600</v>
      </c>
      <c r="D19" s="508">
        <v>885753</v>
      </c>
      <c r="E19" s="515">
        <v>168063</v>
      </c>
      <c r="F19" s="515">
        <v>0</v>
      </c>
      <c r="G19" s="515">
        <v>638332</v>
      </c>
      <c r="H19" s="515">
        <v>62478</v>
      </c>
      <c r="I19" s="515">
        <v>15680</v>
      </c>
      <c r="J19" s="515">
        <v>1200</v>
      </c>
      <c r="K19" s="515">
        <v>916758</v>
      </c>
      <c r="L19" s="515">
        <v>2649089</v>
      </c>
      <c r="M19" s="409">
        <f>'03'!C19+'04'!C19</f>
        <v>4451600</v>
      </c>
      <c r="N19" s="409">
        <f t="shared" si="0"/>
        <v>0</v>
      </c>
      <c r="O19" s="409" t="e">
        <f>'07'!#REF!</f>
        <v>#REF!</v>
      </c>
      <c r="P19" s="409" t="e">
        <f t="shared" si="1"/>
        <v>#REF!</v>
      </c>
      <c r="Q19" s="390"/>
      <c r="R19" s="390"/>
    </row>
    <row r="20" spans="1:18" s="495" customFormat="1" ht="30" customHeight="1">
      <c r="A20" s="523" t="s">
        <v>141</v>
      </c>
      <c r="B20" s="433" t="s">
        <v>202</v>
      </c>
      <c r="C20" s="508">
        <v>126998</v>
      </c>
      <c r="D20" s="508">
        <v>126998</v>
      </c>
      <c r="E20" s="515">
        <v>189518</v>
      </c>
      <c r="F20" s="515">
        <v>0</v>
      </c>
      <c r="G20" s="515">
        <v>-76167.5</v>
      </c>
      <c r="H20" s="515">
        <v>13647.5</v>
      </c>
      <c r="I20" s="515">
        <v>0</v>
      </c>
      <c r="J20" s="515">
        <v>0</v>
      </c>
      <c r="K20" s="515">
        <v>0</v>
      </c>
      <c r="L20" s="515">
        <v>0</v>
      </c>
      <c r="M20" s="409">
        <f>'03'!C20</f>
        <v>126998</v>
      </c>
      <c r="N20" s="409">
        <f t="shared" si="0"/>
        <v>0</v>
      </c>
      <c r="O20" s="409" t="e">
        <f>'07'!#REF!</f>
        <v>#REF!</v>
      </c>
      <c r="P20" s="409" t="e">
        <f t="shared" si="1"/>
        <v>#REF!</v>
      </c>
      <c r="Q20" s="390"/>
      <c r="R20" s="390"/>
    </row>
    <row r="21" spans="1:18" s="495" customFormat="1" ht="30" customHeight="1">
      <c r="A21" s="523" t="s">
        <v>143</v>
      </c>
      <c r="B21" s="433" t="s">
        <v>142</v>
      </c>
      <c r="C21" s="508">
        <v>247788132</v>
      </c>
      <c r="D21" s="508">
        <v>6727146</v>
      </c>
      <c r="E21" s="515">
        <v>2331167</v>
      </c>
      <c r="F21" s="515">
        <v>0</v>
      </c>
      <c r="G21" s="515">
        <v>1143576</v>
      </c>
      <c r="H21" s="515">
        <v>2267606</v>
      </c>
      <c r="I21" s="515">
        <v>895134</v>
      </c>
      <c r="J21" s="515">
        <v>89663</v>
      </c>
      <c r="K21" s="515">
        <v>216080450</v>
      </c>
      <c r="L21" s="515">
        <v>24980536</v>
      </c>
      <c r="M21" s="409">
        <f>'03'!C21+'04'!C20</f>
        <v>247788142</v>
      </c>
      <c r="N21" s="409">
        <f t="shared" si="0"/>
        <v>-10</v>
      </c>
      <c r="O21" s="409" t="e">
        <f>'07'!#REF!</f>
        <v>#REF!</v>
      </c>
      <c r="P21" s="409" t="e">
        <f t="shared" si="1"/>
        <v>#REF!</v>
      </c>
      <c r="Q21" s="390"/>
      <c r="R21" s="390"/>
    </row>
    <row r="22" spans="1:18" s="495" customFormat="1" ht="30" customHeight="1">
      <c r="A22" s="523" t="s">
        <v>145</v>
      </c>
      <c r="B22" s="433" t="s">
        <v>144</v>
      </c>
      <c r="C22" s="508">
        <v>6526669</v>
      </c>
      <c r="D22" s="508">
        <v>5598712</v>
      </c>
      <c r="E22" s="515">
        <v>57910</v>
      </c>
      <c r="F22" s="515">
        <v>0</v>
      </c>
      <c r="G22" s="515">
        <v>36293</v>
      </c>
      <c r="H22" s="515">
        <v>5423691</v>
      </c>
      <c r="I22" s="515">
        <v>80818</v>
      </c>
      <c r="J22" s="515">
        <v>0</v>
      </c>
      <c r="K22" s="515">
        <v>0</v>
      </c>
      <c r="L22" s="515">
        <v>927957</v>
      </c>
      <c r="M22" s="409">
        <f>'03'!C22+'04'!C21</f>
        <v>6526669</v>
      </c>
      <c r="N22" s="409">
        <f t="shared" si="0"/>
        <v>0</v>
      </c>
      <c r="O22" s="409" t="e">
        <f>'07'!#REF!</f>
        <v>#REF!</v>
      </c>
      <c r="P22" s="409" t="e">
        <f t="shared" si="1"/>
        <v>#REF!</v>
      </c>
      <c r="Q22" s="390"/>
      <c r="R22" s="390"/>
    </row>
    <row r="23" spans="1:18" s="495" customFormat="1" ht="30" customHeight="1">
      <c r="A23" s="523" t="s">
        <v>147</v>
      </c>
      <c r="B23" s="433" t="s">
        <v>146</v>
      </c>
      <c r="C23" s="508">
        <v>77089130</v>
      </c>
      <c r="D23" s="508">
        <v>372650</v>
      </c>
      <c r="E23" s="515">
        <v>372650</v>
      </c>
      <c r="F23" s="515">
        <v>0</v>
      </c>
      <c r="G23" s="515">
        <v>0</v>
      </c>
      <c r="H23" s="515">
        <v>0</v>
      </c>
      <c r="I23" s="515">
        <v>0</v>
      </c>
      <c r="J23" s="515">
        <v>0</v>
      </c>
      <c r="K23" s="515">
        <v>76666080</v>
      </c>
      <c r="L23" s="515">
        <v>50400</v>
      </c>
      <c r="M23" s="409">
        <f>'03'!C23+'04'!C22</f>
        <v>77089130</v>
      </c>
      <c r="N23" s="409">
        <f t="shared" si="0"/>
        <v>0</v>
      </c>
      <c r="O23" s="409" t="e">
        <f>'07'!#REF!</f>
        <v>#REF!</v>
      </c>
      <c r="P23" s="409" t="e">
        <f t="shared" si="1"/>
        <v>#REF!</v>
      </c>
      <c r="Q23" s="390"/>
      <c r="R23" s="390"/>
    </row>
    <row r="24" spans="1:18" s="495" customFormat="1" ht="30" customHeight="1">
      <c r="A24" s="523" t="s">
        <v>149</v>
      </c>
      <c r="B24" s="435" t="s">
        <v>148</v>
      </c>
      <c r="C24" s="508">
        <v>0</v>
      </c>
      <c r="D24" s="508">
        <v>0</v>
      </c>
      <c r="E24" s="515">
        <v>0</v>
      </c>
      <c r="F24" s="515">
        <v>0</v>
      </c>
      <c r="G24" s="515">
        <v>0</v>
      </c>
      <c r="H24" s="515">
        <v>0</v>
      </c>
      <c r="I24" s="515">
        <v>0</v>
      </c>
      <c r="J24" s="515">
        <v>0</v>
      </c>
      <c r="K24" s="515">
        <v>0</v>
      </c>
      <c r="L24" s="515">
        <v>0</v>
      </c>
      <c r="M24" s="409">
        <f>'03'!C24+'04'!C23</f>
        <v>0</v>
      </c>
      <c r="N24" s="409">
        <f t="shared" si="0"/>
        <v>0</v>
      </c>
      <c r="O24" s="409" t="e">
        <f>'07'!#REF!</f>
        <v>#REF!</v>
      </c>
      <c r="P24" s="409" t="e">
        <f t="shared" si="1"/>
        <v>#REF!</v>
      </c>
      <c r="Q24" s="390"/>
      <c r="R24" s="390"/>
    </row>
    <row r="25" spans="1:18" s="495" customFormat="1" ht="30" customHeight="1">
      <c r="A25" s="523" t="s">
        <v>186</v>
      </c>
      <c r="B25" s="433" t="s">
        <v>150</v>
      </c>
      <c r="C25" s="508">
        <v>165775703</v>
      </c>
      <c r="D25" s="508">
        <v>347255</v>
      </c>
      <c r="E25" s="515">
        <v>343955</v>
      </c>
      <c r="F25" s="515">
        <v>0</v>
      </c>
      <c r="G25" s="515">
        <v>3000</v>
      </c>
      <c r="H25" s="515">
        <v>0</v>
      </c>
      <c r="I25" s="515">
        <v>300</v>
      </c>
      <c r="J25" s="515">
        <v>0</v>
      </c>
      <c r="K25" s="515">
        <v>159747332</v>
      </c>
      <c r="L25" s="515">
        <v>5681116</v>
      </c>
      <c r="M25" s="409">
        <f>'03'!C25+'04'!C24</f>
        <v>165775703</v>
      </c>
      <c r="N25" s="409">
        <f t="shared" si="0"/>
        <v>0</v>
      </c>
      <c r="O25" s="409" t="e">
        <f>'07'!#REF!</f>
        <v>#REF!</v>
      </c>
      <c r="P25" s="409" t="e">
        <f t="shared" si="1"/>
        <v>#REF!</v>
      </c>
      <c r="Q25" s="390"/>
      <c r="R25" s="390"/>
    </row>
    <row r="26" spans="1:18" s="495" customFormat="1" ht="30" customHeight="1">
      <c r="A26" s="524" t="s">
        <v>53</v>
      </c>
      <c r="B26" s="395" t="s">
        <v>151</v>
      </c>
      <c r="C26" s="508">
        <v>197117948</v>
      </c>
      <c r="D26" s="508">
        <v>20547073</v>
      </c>
      <c r="E26" s="515">
        <v>6789762</v>
      </c>
      <c r="F26" s="515">
        <v>0</v>
      </c>
      <c r="G26" s="515">
        <v>7931151.5</v>
      </c>
      <c r="H26" s="515">
        <v>2824732.5</v>
      </c>
      <c r="I26" s="515">
        <v>2987981</v>
      </c>
      <c r="J26" s="515">
        <v>13446</v>
      </c>
      <c r="K26" s="515">
        <v>163137637</v>
      </c>
      <c r="L26" s="515">
        <v>13433238</v>
      </c>
      <c r="M26" s="404">
        <f>'03'!C26+'04'!C25</f>
        <v>197117948</v>
      </c>
      <c r="N26" s="404">
        <f t="shared" si="0"/>
        <v>0</v>
      </c>
      <c r="O26" s="404" t="e">
        <f>'07'!#REF!</f>
        <v>#REF!</v>
      </c>
      <c r="P26" s="404" t="e">
        <f t="shared" si="1"/>
        <v>#REF!</v>
      </c>
      <c r="Q26" s="390"/>
      <c r="R26" s="390"/>
    </row>
    <row r="27" spans="1:18" s="495" customFormat="1" ht="30" customHeight="1">
      <c r="A27" s="552" t="s">
        <v>555</v>
      </c>
      <c r="B27" s="496" t="s">
        <v>215</v>
      </c>
      <c r="C27" s="550">
        <f>(C18+C19+C20)/C17</f>
        <v>0.08541713060301737</v>
      </c>
      <c r="D27" s="550">
        <f aca="true" t="shared" si="2" ref="D27:L27">(D18+D19+D20)/D17</f>
        <v>0.4527979077927171</v>
      </c>
      <c r="E27" s="551">
        <f t="shared" si="2"/>
        <v>0.4786563804069549</v>
      </c>
      <c r="F27" s="551">
        <f t="shared" si="2"/>
        <v>1</v>
      </c>
      <c r="G27" s="551">
        <f t="shared" si="2"/>
        <v>0.7210392591699044</v>
      </c>
      <c r="H27" s="551">
        <f t="shared" si="2"/>
        <v>0.2407922719171555</v>
      </c>
      <c r="I27" s="551">
        <f t="shared" si="2"/>
        <v>0.2550020642410118</v>
      </c>
      <c r="J27" s="551">
        <f t="shared" si="2"/>
        <v>0.9588098909918141</v>
      </c>
      <c r="K27" s="551">
        <f t="shared" si="2"/>
        <v>0.05131838583724134</v>
      </c>
      <c r="L27" s="551">
        <f t="shared" si="2"/>
        <v>0.26077225539816</v>
      </c>
      <c r="M27" s="426"/>
      <c r="N27" s="497"/>
      <c r="O27" s="497"/>
      <c r="P27" s="497"/>
      <c r="Q27" s="390"/>
      <c r="R27" s="390"/>
    </row>
    <row r="28" spans="1:18" s="495" customFormat="1" ht="30" customHeight="1" hidden="1">
      <c r="A28" s="1344" t="s">
        <v>500</v>
      </c>
      <c r="B28" s="1344"/>
      <c r="C28" s="409">
        <f>C11-C14-C15-C16</f>
        <v>0</v>
      </c>
      <c r="D28" s="409">
        <f aca="true" t="shared" si="3" ref="D28:L28">D11-D14-D15-D16</f>
        <v>0</v>
      </c>
      <c r="E28" s="409">
        <f t="shared" si="3"/>
        <v>0</v>
      </c>
      <c r="F28" s="409">
        <f t="shared" si="3"/>
        <v>0</v>
      </c>
      <c r="G28" s="409">
        <f t="shared" si="3"/>
        <v>0</v>
      </c>
      <c r="H28" s="409">
        <f t="shared" si="3"/>
        <v>0</v>
      </c>
      <c r="I28" s="409">
        <f t="shared" si="3"/>
        <v>0</v>
      </c>
      <c r="J28" s="409">
        <f t="shared" si="3"/>
        <v>0</v>
      </c>
      <c r="K28" s="409">
        <f t="shared" si="3"/>
        <v>0</v>
      </c>
      <c r="L28" s="409">
        <f t="shared" si="3"/>
        <v>0</v>
      </c>
      <c r="M28" s="426"/>
      <c r="N28" s="497"/>
      <c r="O28" s="497"/>
      <c r="P28" s="497"/>
      <c r="Q28" s="390"/>
      <c r="R28" s="390"/>
    </row>
    <row r="29" spans="1:18" s="495" customFormat="1" ht="30" customHeight="1" hidden="1">
      <c r="A29" s="1343" t="s">
        <v>501</v>
      </c>
      <c r="B29" s="1343"/>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7"/>
      <c r="O29" s="497"/>
      <c r="P29" s="497"/>
      <c r="Q29" s="390"/>
      <c r="R29" s="390"/>
    </row>
    <row r="30" spans="1:18" s="473" customFormat="1" ht="27.75" customHeight="1">
      <c r="A30" s="482"/>
      <c r="B30" s="498"/>
      <c r="C30" s="498"/>
      <c r="D30" s="470"/>
      <c r="E30" s="470"/>
      <c r="F30" s="470"/>
      <c r="G30" s="563"/>
      <c r="H30" s="563"/>
      <c r="I30" s="1340" t="str">
        <f>'Thong tin'!B8</f>
        <v>Thái Bình, ngày 05 tháng 10 năm 2016</v>
      </c>
      <c r="J30" s="1340"/>
      <c r="K30" s="1340"/>
      <c r="L30" s="1340"/>
      <c r="M30" s="485"/>
      <c r="N30" s="485"/>
      <c r="O30" s="485"/>
      <c r="P30" s="485"/>
      <c r="Q30" s="485"/>
      <c r="R30" s="485"/>
    </row>
    <row r="31" spans="1:18" s="473" customFormat="1" ht="27.75" customHeight="1">
      <c r="A31" s="482"/>
      <c r="B31" s="908"/>
      <c r="C31" s="908"/>
      <c r="D31" s="470"/>
      <c r="E31" s="470"/>
      <c r="F31" s="470"/>
      <c r="G31" s="909"/>
      <c r="H31" s="1312" t="str">
        <f>+'Thong tin'!B9</f>
        <v>KT. CỤC TRƯỞNG</v>
      </c>
      <c r="I31" s="1312"/>
      <c r="J31" s="1312"/>
      <c r="K31" s="1312"/>
      <c r="L31" s="1312"/>
      <c r="M31" s="485"/>
      <c r="N31" s="485"/>
      <c r="O31" s="485"/>
      <c r="P31" s="485"/>
      <c r="Q31" s="485"/>
      <c r="R31" s="485"/>
    </row>
    <row r="32" spans="1:18" s="473" customFormat="1" ht="21" customHeight="1">
      <c r="A32" s="1292" t="s">
        <v>4</v>
      </c>
      <c r="B32" s="1292"/>
      <c r="C32" s="1292"/>
      <c r="D32" s="1292"/>
      <c r="E32" s="555"/>
      <c r="F32" s="555"/>
      <c r="G32" s="564"/>
      <c r="H32" s="1312" t="str">
        <f>'Thong tin'!B7</f>
        <v>PHÓ CỤC TRƯỞNG</v>
      </c>
      <c r="I32" s="1312"/>
      <c r="J32" s="1312"/>
      <c r="K32" s="1312"/>
      <c r="L32" s="1312"/>
      <c r="M32" s="485"/>
      <c r="N32" s="485"/>
      <c r="O32" s="485"/>
      <c r="P32" s="485"/>
      <c r="Q32" s="485"/>
      <c r="R32" s="485"/>
    </row>
    <row r="33" spans="1:18" s="473" customFormat="1" ht="15" customHeight="1">
      <c r="A33" s="546"/>
      <c r="B33" s="1365"/>
      <c r="C33" s="1365"/>
      <c r="D33" s="566"/>
      <c r="E33" s="566"/>
      <c r="F33" s="555"/>
      <c r="G33" s="1346"/>
      <c r="H33" s="1346"/>
      <c r="I33" s="1346"/>
      <c r="J33" s="1346"/>
      <c r="K33" s="1346"/>
      <c r="L33" s="1346"/>
      <c r="M33" s="500"/>
      <c r="N33" s="500"/>
      <c r="O33" s="500"/>
      <c r="P33" s="500"/>
      <c r="Q33" s="485"/>
      <c r="R33" s="485"/>
    </row>
    <row r="34" spans="1:18" s="473" customFormat="1" ht="18.75">
      <c r="A34" s="546"/>
      <c r="B34" s="558"/>
      <c r="C34" s="549"/>
      <c r="D34" s="555"/>
      <c r="E34" s="555"/>
      <c r="F34" s="555"/>
      <c r="G34" s="567"/>
      <c r="H34" s="567"/>
      <c r="I34" s="567"/>
      <c r="J34" s="567"/>
      <c r="K34" s="567"/>
      <c r="L34" s="567"/>
      <c r="M34" s="485"/>
      <c r="N34" s="485"/>
      <c r="O34" s="485"/>
      <c r="P34" s="485"/>
      <c r="Q34" s="485"/>
      <c r="R34" s="485"/>
    </row>
    <row r="35" spans="1:18" s="439" customFormat="1" ht="15.75">
      <c r="A35" s="568"/>
      <c r="B35" s="1347"/>
      <c r="C35" s="1347"/>
      <c r="D35" s="548"/>
      <c r="E35" s="548"/>
      <c r="F35" s="548"/>
      <c r="G35" s="548"/>
      <c r="H35" s="548"/>
      <c r="I35" s="548"/>
      <c r="J35" s="548"/>
      <c r="K35" s="548"/>
      <c r="L35" s="548"/>
      <c r="M35" s="452"/>
      <c r="N35" s="438"/>
      <c r="O35" s="438"/>
      <c r="P35" s="438"/>
      <c r="Q35" s="438"/>
      <c r="R35" s="438"/>
    </row>
    <row r="36" spans="1:18" s="439" customFormat="1" ht="15">
      <c r="A36" s="569"/>
      <c r="B36" s="569"/>
      <c r="C36" s="569"/>
      <c r="D36" s="569"/>
      <c r="E36" s="569"/>
      <c r="F36" s="569"/>
      <c r="G36" s="569"/>
      <c r="H36" s="569"/>
      <c r="I36" s="569"/>
      <c r="J36" s="569"/>
      <c r="K36" s="569"/>
      <c r="L36" s="569"/>
      <c r="M36" s="438"/>
      <c r="N36" s="438"/>
      <c r="O36" s="438"/>
      <c r="P36" s="438"/>
      <c r="Q36" s="438"/>
      <c r="R36" s="438"/>
    </row>
    <row r="37" spans="1:18" s="439" customFormat="1" ht="15">
      <c r="A37" s="569"/>
      <c r="B37" s="569"/>
      <c r="C37" s="569"/>
      <c r="D37" s="569"/>
      <c r="E37" s="569"/>
      <c r="F37" s="569"/>
      <c r="G37" s="569"/>
      <c r="H37" s="569"/>
      <c r="I37" s="569"/>
      <c r="J37" s="569"/>
      <c r="K37" s="569"/>
      <c r="L37" s="569"/>
      <c r="M37" s="438"/>
      <c r="N37" s="438"/>
      <c r="O37" s="438"/>
      <c r="P37" s="438"/>
      <c r="Q37" s="438"/>
      <c r="R37" s="438"/>
    </row>
    <row r="38" spans="1:12" ht="15">
      <c r="A38" s="569"/>
      <c r="B38" s="569"/>
      <c r="C38" s="569"/>
      <c r="D38" s="569"/>
      <c r="E38" s="569"/>
      <c r="F38" s="569"/>
      <c r="G38" s="569"/>
      <c r="H38" s="569"/>
      <c r="I38" s="569"/>
      <c r="J38" s="569"/>
      <c r="K38" s="569"/>
      <c r="L38" s="569"/>
    </row>
    <row r="39" spans="1:12" ht="15">
      <c r="A39" s="569"/>
      <c r="B39" s="569"/>
      <c r="C39" s="569"/>
      <c r="D39" s="569"/>
      <c r="E39" s="569"/>
      <c r="F39" s="569"/>
      <c r="G39" s="569"/>
      <c r="H39" s="569"/>
      <c r="I39" s="569"/>
      <c r="J39" s="569"/>
      <c r="K39" s="569"/>
      <c r="L39" s="569"/>
    </row>
    <row r="40" spans="1:12" ht="18.75">
      <c r="A40" s="1292" t="str">
        <f>'Thong tin'!B5</f>
        <v>Vũ Văn Tuyên</v>
      </c>
      <c r="B40" s="1292"/>
      <c r="C40" s="1292"/>
      <c r="D40" s="1292"/>
      <c r="E40" s="569"/>
      <c r="F40" s="569"/>
      <c r="G40" s="569"/>
      <c r="H40" s="1292" t="str">
        <f>'Thong tin'!B6</f>
        <v>Nguyễn Thái Bình</v>
      </c>
      <c r="I40" s="1292"/>
      <c r="J40" s="1292"/>
      <c r="K40" s="1292"/>
      <c r="L40" s="1292"/>
    </row>
    <row r="48" spans="1:13" ht="16.5" hidden="1">
      <c r="A48" s="1320" t="s">
        <v>33</v>
      </c>
      <c r="B48" s="1321"/>
      <c r="C48" s="481"/>
      <c r="D48" s="1322" t="s">
        <v>79</v>
      </c>
      <c r="E48" s="1322"/>
      <c r="F48" s="1322"/>
      <c r="G48" s="1322"/>
      <c r="H48" s="1322"/>
      <c r="I48" s="1322"/>
      <c r="J48" s="1322"/>
      <c r="K48" s="1323"/>
      <c r="L48" s="1323"/>
      <c r="M48" s="485"/>
    </row>
    <row r="49" spans="1:13" ht="16.5" hidden="1">
      <c r="A49" s="1302" t="s">
        <v>344</v>
      </c>
      <c r="B49" s="1302"/>
      <c r="C49" s="1302"/>
      <c r="D49" s="1322" t="s">
        <v>216</v>
      </c>
      <c r="E49" s="1322"/>
      <c r="F49" s="1322"/>
      <c r="G49" s="1322"/>
      <c r="H49" s="1322"/>
      <c r="I49" s="1322"/>
      <c r="J49" s="1322"/>
      <c r="K49" s="1336" t="s">
        <v>507</v>
      </c>
      <c r="L49" s="1336"/>
      <c r="M49" s="482"/>
    </row>
    <row r="50" spans="1:13" ht="16.5" hidden="1">
      <c r="A50" s="1302" t="s">
        <v>345</v>
      </c>
      <c r="B50" s="1302"/>
      <c r="C50" s="416"/>
      <c r="D50" s="1337" t="s">
        <v>11</v>
      </c>
      <c r="E50" s="1337"/>
      <c r="F50" s="1337"/>
      <c r="G50" s="1337"/>
      <c r="H50" s="1337"/>
      <c r="I50" s="1337"/>
      <c r="J50" s="1337"/>
      <c r="K50" s="1323"/>
      <c r="L50" s="1323"/>
      <c r="M50" s="485"/>
    </row>
    <row r="51" spans="1:13" ht="15.75" hidden="1">
      <c r="A51" s="437" t="s">
        <v>119</v>
      </c>
      <c r="B51" s="437"/>
      <c r="C51" s="422"/>
      <c r="D51" s="486"/>
      <c r="E51" s="486"/>
      <c r="F51" s="487"/>
      <c r="G51" s="487"/>
      <c r="H51" s="487"/>
      <c r="I51" s="487"/>
      <c r="J51" s="487"/>
      <c r="K51" s="1345"/>
      <c r="L51" s="1345"/>
      <c r="M51" s="482"/>
    </row>
    <row r="52" spans="1:13" ht="15.75" hidden="1">
      <c r="A52" s="486"/>
      <c r="B52" s="486" t="s">
        <v>94</v>
      </c>
      <c r="C52" s="486"/>
      <c r="D52" s="486"/>
      <c r="E52" s="486"/>
      <c r="F52" s="486"/>
      <c r="G52" s="486"/>
      <c r="H52" s="486"/>
      <c r="I52" s="486"/>
      <c r="J52" s="486"/>
      <c r="K52" s="1326"/>
      <c r="L52" s="1326"/>
      <c r="M52" s="482"/>
    </row>
    <row r="53" spans="1:13" ht="15.75" hidden="1">
      <c r="A53" s="966" t="s">
        <v>71</v>
      </c>
      <c r="B53" s="967"/>
      <c r="C53" s="1324" t="s">
        <v>38</v>
      </c>
      <c r="D53" s="1330" t="s">
        <v>339</v>
      </c>
      <c r="E53" s="1330"/>
      <c r="F53" s="1330"/>
      <c r="G53" s="1330"/>
      <c r="H53" s="1330"/>
      <c r="I53" s="1330"/>
      <c r="J53" s="1330"/>
      <c r="K53" s="1330"/>
      <c r="L53" s="1330"/>
      <c r="M53" s="485"/>
    </row>
    <row r="54" spans="1:13" ht="15.75" hidden="1">
      <c r="A54" s="968"/>
      <c r="B54" s="969"/>
      <c r="C54" s="1324"/>
      <c r="D54" s="1331" t="s">
        <v>207</v>
      </c>
      <c r="E54" s="1332"/>
      <c r="F54" s="1332"/>
      <c r="G54" s="1332"/>
      <c r="H54" s="1332"/>
      <c r="I54" s="1332"/>
      <c r="J54" s="1333"/>
      <c r="K54" s="1317" t="s">
        <v>208</v>
      </c>
      <c r="L54" s="1317" t="s">
        <v>209</v>
      </c>
      <c r="M54" s="482"/>
    </row>
    <row r="55" spans="1:13" ht="15.75" hidden="1">
      <c r="A55" s="968"/>
      <c r="B55" s="969"/>
      <c r="C55" s="1324"/>
      <c r="D55" s="1325" t="s">
        <v>37</v>
      </c>
      <c r="E55" s="1327" t="s">
        <v>7</v>
      </c>
      <c r="F55" s="1328"/>
      <c r="G55" s="1328"/>
      <c r="H55" s="1328"/>
      <c r="I55" s="1328"/>
      <c r="J55" s="1329"/>
      <c r="K55" s="1334"/>
      <c r="L55" s="1318"/>
      <c r="M55" s="482"/>
    </row>
    <row r="56" spans="1:16" ht="15.75" hidden="1">
      <c r="A56" s="1338"/>
      <c r="B56" s="1339"/>
      <c r="C56" s="1324"/>
      <c r="D56" s="1325"/>
      <c r="E56" s="488" t="s">
        <v>210</v>
      </c>
      <c r="F56" s="488" t="s">
        <v>211</v>
      </c>
      <c r="G56" s="488" t="s">
        <v>212</v>
      </c>
      <c r="H56" s="488" t="s">
        <v>213</v>
      </c>
      <c r="I56" s="488" t="s">
        <v>346</v>
      </c>
      <c r="J56" s="488" t="s">
        <v>214</v>
      </c>
      <c r="K56" s="1335"/>
      <c r="L56" s="1319"/>
      <c r="M56" s="1314" t="s">
        <v>502</v>
      </c>
      <c r="N56" s="1314"/>
      <c r="O56" s="1314"/>
      <c r="P56" s="1314"/>
    </row>
    <row r="57" spans="1:16" ht="15" hidden="1">
      <c r="A57" s="1315" t="s">
        <v>6</v>
      </c>
      <c r="B57" s="1316"/>
      <c r="C57" s="489">
        <v>1</v>
      </c>
      <c r="D57" s="490">
        <v>2</v>
      </c>
      <c r="E57" s="489">
        <v>3</v>
      </c>
      <c r="F57" s="490">
        <v>4</v>
      </c>
      <c r="G57" s="489">
        <v>5</v>
      </c>
      <c r="H57" s="490">
        <v>6</v>
      </c>
      <c r="I57" s="489">
        <v>7</v>
      </c>
      <c r="J57" s="490">
        <v>8</v>
      </c>
      <c r="K57" s="489">
        <v>9</v>
      </c>
      <c r="L57" s="490">
        <v>10</v>
      </c>
      <c r="M57" s="491" t="s">
        <v>503</v>
      </c>
      <c r="N57" s="492" t="s">
        <v>506</v>
      </c>
      <c r="O57" s="492" t="s">
        <v>504</v>
      </c>
      <c r="P57" s="492" t="s">
        <v>505</v>
      </c>
    </row>
    <row r="58" spans="1:16" ht="24.75" customHeight="1" hidden="1">
      <c r="A58" s="429" t="s">
        <v>0</v>
      </c>
      <c r="B58" s="430" t="s">
        <v>131</v>
      </c>
      <c r="C58" s="404">
        <f>C59+C60</f>
        <v>1227010</v>
      </c>
      <c r="D58" s="404">
        <f aca="true" t="shared" si="5" ref="D58:L58">D59+D60</f>
        <v>730216</v>
      </c>
      <c r="E58" s="404">
        <f t="shared" si="5"/>
        <v>318858</v>
      </c>
      <c r="F58" s="404">
        <f t="shared" si="5"/>
        <v>0</v>
      </c>
      <c r="G58" s="404">
        <f t="shared" si="5"/>
        <v>359311</v>
      </c>
      <c r="H58" s="404">
        <f t="shared" si="5"/>
        <v>25503</v>
      </c>
      <c r="I58" s="404">
        <f t="shared" si="5"/>
        <v>12500</v>
      </c>
      <c r="J58" s="404">
        <f t="shared" si="5"/>
        <v>14044</v>
      </c>
      <c r="K58" s="404">
        <f t="shared" si="5"/>
        <v>496794</v>
      </c>
      <c r="L58" s="404">
        <f t="shared" si="5"/>
        <v>0</v>
      </c>
      <c r="M58" s="404" t="e">
        <f>'03'!#REF!+'04'!#REF!</f>
        <v>#REF!</v>
      </c>
      <c r="N58" s="404" t="e">
        <f>C58-M58</f>
        <v>#REF!</v>
      </c>
      <c r="O58" s="404" t="e">
        <f>'07'!#REF!</f>
        <v>#REF!</v>
      </c>
      <c r="P58" s="404" t="e">
        <f>C58-O58</f>
        <v>#REF!</v>
      </c>
    </row>
    <row r="59" spans="1:16" ht="24.75" customHeight="1" hidden="1">
      <c r="A59" s="432">
        <v>1</v>
      </c>
      <c r="B59" s="433" t="s">
        <v>132</v>
      </c>
      <c r="C59" s="404">
        <f>D59+K59+L59</f>
        <v>1145484</v>
      </c>
      <c r="D59" s="404">
        <f>E59+F59+G59+H59+I59+J59</f>
        <v>648690</v>
      </c>
      <c r="E59" s="409">
        <v>289379</v>
      </c>
      <c r="F59" s="409"/>
      <c r="G59" s="409">
        <v>359311</v>
      </c>
      <c r="H59" s="409"/>
      <c r="I59" s="409"/>
      <c r="J59" s="409"/>
      <c r="K59" s="409">
        <v>496794</v>
      </c>
      <c r="L59" s="409"/>
      <c r="M59" s="409" t="e">
        <f>'03'!#REF!+'04'!#REF!</f>
        <v>#REF!</v>
      </c>
      <c r="N59" s="409" t="e">
        <f aca="true" t="shared" si="6" ref="N59:N73">C59-M59</f>
        <v>#REF!</v>
      </c>
      <c r="O59" s="409" t="e">
        <f>'07'!#REF!</f>
        <v>#REF!</v>
      </c>
      <c r="P59" s="409" t="e">
        <f aca="true" t="shared" si="7" ref="P59:P73">C59-O59</f>
        <v>#REF!</v>
      </c>
    </row>
    <row r="60" spans="1:16" ht="24.75" customHeight="1" hidden="1">
      <c r="A60" s="432">
        <v>2</v>
      </c>
      <c r="B60" s="433" t="s">
        <v>133</v>
      </c>
      <c r="C60" s="404">
        <f>D60+K60+L60</f>
        <v>81526</v>
      </c>
      <c r="D60" s="404">
        <f>E60+F60+G60+H60+I60+J60</f>
        <v>81526</v>
      </c>
      <c r="E60" s="409">
        <v>29479</v>
      </c>
      <c r="F60" s="409">
        <v>0</v>
      </c>
      <c r="G60" s="409">
        <v>0</v>
      </c>
      <c r="H60" s="409">
        <v>25503</v>
      </c>
      <c r="I60" s="409">
        <v>12500</v>
      </c>
      <c r="J60" s="409">
        <v>14044</v>
      </c>
      <c r="K60" s="409">
        <v>0</v>
      </c>
      <c r="L60" s="409">
        <v>0</v>
      </c>
      <c r="M60" s="409" t="e">
        <f>'03'!#REF!+'04'!#REF!</f>
        <v>#REF!</v>
      </c>
      <c r="N60" s="409" t="e">
        <f t="shared" si="6"/>
        <v>#REF!</v>
      </c>
      <c r="O60" s="409" t="e">
        <f>'07'!#REF!</f>
        <v>#REF!</v>
      </c>
      <c r="P60" s="409" t="e">
        <f t="shared" si="7"/>
        <v>#REF!</v>
      </c>
    </row>
    <row r="61" spans="1:16" ht="24.75" customHeight="1" hidden="1">
      <c r="A61" s="394" t="s">
        <v>1</v>
      </c>
      <c r="B61" s="395" t="s">
        <v>134</v>
      </c>
      <c r="C61" s="404">
        <f>D61+K61+L61</f>
        <v>30849</v>
      </c>
      <c r="D61" s="404">
        <f>E61+F61+G61+H61+I61+J61</f>
        <v>30849</v>
      </c>
      <c r="E61" s="409">
        <v>18349</v>
      </c>
      <c r="F61" s="409">
        <v>0</v>
      </c>
      <c r="G61" s="409">
        <v>0</v>
      </c>
      <c r="H61" s="409">
        <v>0</v>
      </c>
      <c r="I61" s="409">
        <v>12500</v>
      </c>
      <c r="J61" s="409">
        <v>0</v>
      </c>
      <c r="K61" s="409">
        <v>0</v>
      </c>
      <c r="L61" s="409">
        <v>0</v>
      </c>
      <c r="M61" s="409" t="e">
        <f>'03'!#REF!+'04'!#REF!</f>
        <v>#REF!</v>
      </c>
      <c r="N61" s="409" t="e">
        <f t="shared" si="6"/>
        <v>#REF!</v>
      </c>
      <c r="O61" s="409" t="e">
        <f>'07'!#REF!</f>
        <v>#REF!</v>
      </c>
      <c r="P61" s="409" t="e">
        <f t="shared" si="7"/>
        <v>#REF!</v>
      </c>
    </row>
    <row r="62" spans="1:16" ht="24.75" customHeight="1" hidden="1">
      <c r="A62" s="394" t="s">
        <v>9</v>
      </c>
      <c r="B62" s="395" t="s">
        <v>135</v>
      </c>
      <c r="C62" s="404">
        <f>D62+K62+L62</f>
        <v>0</v>
      </c>
      <c r="D62" s="404">
        <f>E62+F62+G62+H62+I62+J62</f>
        <v>0</v>
      </c>
      <c r="E62" s="409">
        <v>0</v>
      </c>
      <c r="F62" s="409">
        <v>0</v>
      </c>
      <c r="G62" s="409">
        <v>0</v>
      </c>
      <c r="H62" s="409">
        <v>0</v>
      </c>
      <c r="I62" s="409">
        <v>0</v>
      </c>
      <c r="J62" s="409">
        <v>0</v>
      </c>
      <c r="K62" s="409">
        <v>0</v>
      </c>
      <c r="L62" s="409">
        <v>0</v>
      </c>
      <c r="M62" s="409" t="e">
        <f>'03'!#REF!+'04'!#REF!</f>
        <v>#REF!</v>
      </c>
      <c r="N62" s="409" t="e">
        <f t="shared" si="6"/>
        <v>#REF!</v>
      </c>
      <c r="O62" s="409" t="e">
        <f>'07'!#REF!</f>
        <v>#REF!</v>
      </c>
      <c r="P62" s="409" t="e">
        <f t="shared" si="7"/>
        <v>#REF!</v>
      </c>
    </row>
    <row r="63" spans="1:16" ht="24.75" customHeight="1" hidden="1">
      <c r="A63" s="394" t="s">
        <v>136</v>
      </c>
      <c r="B63" s="395" t="s">
        <v>137</v>
      </c>
      <c r="C63" s="404">
        <f>C64+C73</f>
        <v>1196161</v>
      </c>
      <c r="D63" s="404">
        <f aca="true" t="shared" si="8" ref="D63:L63">D64+D73</f>
        <v>699367</v>
      </c>
      <c r="E63" s="404">
        <f t="shared" si="8"/>
        <v>300509</v>
      </c>
      <c r="F63" s="404">
        <f t="shared" si="8"/>
        <v>0</v>
      </c>
      <c r="G63" s="404">
        <f t="shared" si="8"/>
        <v>359311</v>
      </c>
      <c r="H63" s="404">
        <f t="shared" si="8"/>
        <v>25503</v>
      </c>
      <c r="I63" s="404">
        <f t="shared" si="8"/>
        <v>0</v>
      </c>
      <c r="J63" s="404">
        <f t="shared" si="8"/>
        <v>14044</v>
      </c>
      <c r="K63" s="404">
        <f t="shared" si="8"/>
        <v>496794</v>
      </c>
      <c r="L63" s="404">
        <f t="shared" si="8"/>
        <v>0</v>
      </c>
      <c r="M63" s="404" t="e">
        <f>'03'!#REF!+'04'!#REF!</f>
        <v>#REF!</v>
      </c>
      <c r="N63" s="404" t="e">
        <f t="shared" si="6"/>
        <v>#REF!</v>
      </c>
      <c r="O63" s="404" t="e">
        <f>'07'!#REF!</f>
        <v>#REF!</v>
      </c>
      <c r="P63" s="404" t="e">
        <f t="shared" si="7"/>
        <v>#REF!</v>
      </c>
    </row>
    <row r="64" spans="1:16" ht="24.75" customHeight="1" hidden="1">
      <c r="A64" s="394" t="s">
        <v>52</v>
      </c>
      <c r="B64" s="434" t="s">
        <v>138</v>
      </c>
      <c r="C64" s="404">
        <f>SUM(C65:C72)</f>
        <v>547471</v>
      </c>
      <c r="D64" s="404">
        <f aca="true" t="shared" si="9" ref="D64:L64">SUM(D65:D72)</f>
        <v>50677</v>
      </c>
      <c r="E64" s="404">
        <f t="shared" si="9"/>
        <v>11130</v>
      </c>
      <c r="F64" s="404">
        <f t="shared" si="9"/>
        <v>0</v>
      </c>
      <c r="G64" s="404">
        <f t="shared" si="9"/>
        <v>0</v>
      </c>
      <c r="H64" s="404">
        <f t="shared" si="9"/>
        <v>25503</v>
      </c>
      <c r="I64" s="404">
        <f t="shared" si="9"/>
        <v>0</v>
      </c>
      <c r="J64" s="404">
        <f t="shared" si="9"/>
        <v>14044</v>
      </c>
      <c r="K64" s="404">
        <f t="shared" si="9"/>
        <v>496794</v>
      </c>
      <c r="L64" s="404">
        <f t="shared" si="9"/>
        <v>0</v>
      </c>
      <c r="M64" s="404" t="e">
        <f>'03'!#REF!+'04'!#REF!</f>
        <v>#REF!</v>
      </c>
      <c r="N64" s="404" t="e">
        <f t="shared" si="6"/>
        <v>#REF!</v>
      </c>
      <c r="O64" s="404" t="e">
        <f>'07'!#REF!</f>
        <v>#REF!</v>
      </c>
      <c r="P64" s="404" t="e">
        <f t="shared" si="7"/>
        <v>#REF!</v>
      </c>
    </row>
    <row r="65" spans="1:16" ht="24.75" customHeight="1" hidden="1">
      <c r="A65" s="432" t="s">
        <v>54</v>
      </c>
      <c r="B65" s="433" t="s">
        <v>139</v>
      </c>
      <c r="C65" s="404">
        <f aca="true" t="shared" si="10" ref="C65:C73">D65+K65+L65</f>
        <v>41344</v>
      </c>
      <c r="D65" s="404">
        <f aca="true" t="shared" si="11" ref="D65:D73">E65+F65+G65+H65+I65+J65</f>
        <v>40344</v>
      </c>
      <c r="E65" s="409">
        <v>800</v>
      </c>
      <c r="F65" s="409">
        <v>0</v>
      </c>
      <c r="G65" s="409">
        <v>0</v>
      </c>
      <c r="H65" s="409">
        <v>25503</v>
      </c>
      <c r="I65" s="409">
        <v>0</v>
      </c>
      <c r="J65" s="409">
        <v>14041</v>
      </c>
      <c r="K65" s="409">
        <v>1000</v>
      </c>
      <c r="L65" s="409">
        <v>0</v>
      </c>
      <c r="M65" s="409" t="e">
        <f>'03'!#REF!+'04'!#REF!</f>
        <v>#REF!</v>
      </c>
      <c r="N65" s="409" t="e">
        <f t="shared" si="6"/>
        <v>#REF!</v>
      </c>
      <c r="O65" s="409" t="e">
        <f>'07'!#REF!</f>
        <v>#REF!</v>
      </c>
      <c r="P65" s="409" t="e">
        <f t="shared" si="7"/>
        <v>#REF!</v>
      </c>
    </row>
    <row r="66" spans="1:16" ht="24.75" customHeight="1" hidden="1">
      <c r="A66" s="432" t="s">
        <v>55</v>
      </c>
      <c r="B66" s="433" t="s">
        <v>140</v>
      </c>
      <c r="C66" s="404">
        <f t="shared" si="10"/>
        <v>0</v>
      </c>
      <c r="D66" s="404">
        <f t="shared" si="11"/>
        <v>0</v>
      </c>
      <c r="E66" s="409">
        <v>0</v>
      </c>
      <c r="F66" s="409">
        <v>0</v>
      </c>
      <c r="G66" s="409">
        <v>0</v>
      </c>
      <c r="H66" s="409">
        <v>0</v>
      </c>
      <c r="I66" s="409">
        <v>0</v>
      </c>
      <c r="J66" s="409">
        <v>0</v>
      </c>
      <c r="K66" s="409">
        <v>0</v>
      </c>
      <c r="L66" s="409">
        <v>0</v>
      </c>
      <c r="M66" s="409" t="e">
        <f>'03'!#REF!+'04'!#REF!</f>
        <v>#REF!</v>
      </c>
      <c r="N66" s="409" t="e">
        <f t="shared" si="6"/>
        <v>#REF!</v>
      </c>
      <c r="O66" s="409" t="e">
        <f>'07'!#REF!</f>
        <v>#REF!</v>
      </c>
      <c r="P66" s="409" t="e">
        <f t="shared" si="7"/>
        <v>#REF!</v>
      </c>
    </row>
    <row r="67" spans="1:16" ht="24.75" customHeight="1" hidden="1">
      <c r="A67" s="432" t="s">
        <v>141</v>
      </c>
      <c r="B67" s="433" t="s">
        <v>202</v>
      </c>
      <c r="C67" s="404">
        <f t="shared" si="10"/>
        <v>0</v>
      </c>
      <c r="D67" s="404">
        <f t="shared" si="11"/>
        <v>0</v>
      </c>
      <c r="E67" s="409">
        <v>0</v>
      </c>
      <c r="F67" s="409">
        <v>0</v>
      </c>
      <c r="G67" s="409">
        <v>0</v>
      </c>
      <c r="H67" s="409">
        <v>0</v>
      </c>
      <c r="I67" s="409">
        <v>0</v>
      </c>
      <c r="J67" s="409">
        <v>0</v>
      </c>
      <c r="K67" s="409">
        <v>0</v>
      </c>
      <c r="L67" s="409">
        <v>0</v>
      </c>
      <c r="M67" s="409" t="e">
        <f>'03'!#REF!</f>
        <v>#REF!</v>
      </c>
      <c r="N67" s="409" t="e">
        <f t="shared" si="6"/>
        <v>#REF!</v>
      </c>
      <c r="O67" s="409" t="e">
        <f>'07'!#REF!</f>
        <v>#REF!</v>
      </c>
      <c r="P67" s="409" t="e">
        <f t="shared" si="7"/>
        <v>#REF!</v>
      </c>
    </row>
    <row r="68" spans="1:16" ht="24.75" customHeight="1" hidden="1">
      <c r="A68" s="432" t="s">
        <v>143</v>
      </c>
      <c r="B68" s="433" t="s">
        <v>142</v>
      </c>
      <c r="C68" s="404">
        <f t="shared" si="10"/>
        <v>33438</v>
      </c>
      <c r="D68" s="404">
        <f t="shared" si="11"/>
        <v>10333</v>
      </c>
      <c r="E68" s="409">
        <v>10330</v>
      </c>
      <c r="F68" s="409">
        <v>0</v>
      </c>
      <c r="G68" s="409">
        <v>0</v>
      </c>
      <c r="H68" s="409">
        <v>0</v>
      </c>
      <c r="I68" s="409">
        <v>0</v>
      </c>
      <c r="J68" s="409">
        <v>3</v>
      </c>
      <c r="K68" s="409">
        <v>23105</v>
      </c>
      <c r="L68" s="409">
        <v>0</v>
      </c>
      <c r="M68" s="409" t="e">
        <f>'03'!#REF!+'04'!#REF!</f>
        <v>#REF!</v>
      </c>
      <c r="N68" s="409" t="e">
        <f t="shared" si="6"/>
        <v>#REF!</v>
      </c>
      <c r="O68" s="409" t="e">
        <f>'07'!#REF!</f>
        <v>#REF!</v>
      </c>
      <c r="P68" s="409" t="e">
        <f t="shared" si="7"/>
        <v>#REF!</v>
      </c>
    </row>
    <row r="69" spans="1:16" ht="24.75" customHeight="1" hidden="1">
      <c r="A69" s="432" t="s">
        <v>145</v>
      </c>
      <c r="B69" s="433" t="s">
        <v>144</v>
      </c>
      <c r="C69" s="404">
        <f t="shared" si="10"/>
        <v>0</v>
      </c>
      <c r="D69" s="404">
        <f t="shared" si="11"/>
        <v>0</v>
      </c>
      <c r="E69" s="409">
        <v>0</v>
      </c>
      <c r="F69" s="409">
        <v>0</v>
      </c>
      <c r="G69" s="409">
        <v>0</v>
      </c>
      <c r="H69" s="409">
        <v>0</v>
      </c>
      <c r="I69" s="409">
        <v>0</v>
      </c>
      <c r="J69" s="409">
        <v>0</v>
      </c>
      <c r="K69" s="409">
        <v>0</v>
      </c>
      <c r="L69" s="409">
        <v>0</v>
      </c>
      <c r="M69" s="409" t="e">
        <f>'03'!#REF!+'04'!#REF!</f>
        <v>#REF!</v>
      </c>
      <c r="N69" s="409" t="e">
        <f t="shared" si="6"/>
        <v>#REF!</v>
      </c>
      <c r="O69" s="409" t="e">
        <f>'07'!#REF!</f>
        <v>#REF!</v>
      </c>
      <c r="P69" s="409" t="e">
        <f t="shared" si="7"/>
        <v>#REF!</v>
      </c>
    </row>
    <row r="70" spans="1:16" ht="24.75" customHeight="1" hidden="1">
      <c r="A70" s="432" t="s">
        <v>147</v>
      </c>
      <c r="B70" s="433" t="s">
        <v>146</v>
      </c>
      <c r="C70" s="404">
        <f t="shared" si="10"/>
        <v>0</v>
      </c>
      <c r="D70" s="404">
        <f t="shared" si="11"/>
        <v>0</v>
      </c>
      <c r="E70" s="409">
        <v>0</v>
      </c>
      <c r="F70" s="409">
        <v>0</v>
      </c>
      <c r="G70" s="409">
        <v>0</v>
      </c>
      <c r="H70" s="409">
        <v>0</v>
      </c>
      <c r="I70" s="409">
        <v>0</v>
      </c>
      <c r="J70" s="409">
        <v>0</v>
      </c>
      <c r="K70" s="409">
        <v>0</v>
      </c>
      <c r="L70" s="409">
        <v>0</v>
      </c>
      <c r="M70" s="409" t="e">
        <f>'03'!#REF!+'04'!#REF!</f>
        <v>#REF!</v>
      </c>
      <c r="N70" s="409" t="e">
        <f t="shared" si="6"/>
        <v>#REF!</v>
      </c>
      <c r="O70" s="409" t="e">
        <f>'07'!#REF!</f>
        <v>#REF!</v>
      </c>
      <c r="P70" s="409" t="e">
        <f t="shared" si="7"/>
        <v>#REF!</v>
      </c>
    </row>
    <row r="71" spans="1:16" ht="24.75" customHeight="1" hidden="1">
      <c r="A71" s="432" t="s">
        <v>149</v>
      </c>
      <c r="B71" s="435" t="s">
        <v>148</v>
      </c>
      <c r="C71" s="404">
        <f t="shared" si="10"/>
        <v>0</v>
      </c>
      <c r="D71" s="404">
        <f t="shared" si="11"/>
        <v>0</v>
      </c>
      <c r="E71" s="409">
        <v>0</v>
      </c>
      <c r="F71" s="409">
        <v>0</v>
      </c>
      <c r="G71" s="409">
        <v>0</v>
      </c>
      <c r="H71" s="409">
        <v>0</v>
      </c>
      <c r="I71" s="409">
        <v>0</v>
      </c>
      <c r="J71" s="409">
        <v>0</v>
      </c>
      <c r="K71" s="409">
        <v>0</v>
      </c>
      <c r="L71" s="409">
        <v>0</v>
      </c>
      <c r="M71" s="409" t="e">
        <f>'03'!#REF!+'04'!#REF!</f>
        <v>#REF!</v>
      </c>
      <c r="N71" s="409" t="e">
        <f t="shared" si="6"/>
        <v>#REF!</v>
      </c>
      <c r="O71" s="409" t="e">
        <f>'07'!#REF!</f>
        <v>#REF!</v>
      </c>
      <c r="P71" s="409" t="e">
        <f t="shared" si="7"/>
        <v>#REF!</v>
      </c>
    </row>
    <row r="72" spans="1:16" ht="24.75" customHeight="1" hidden="1">
      <c r="A72" s="432" t="s">
        <v>186</v>
      </c>
      <c r="B72" s="433" t="s">
        <v>150</v>
      </c>
      <c r="C72" s="404">
        <f t="shared" si="10"/>
        <v>472689</v>
      </c>
      <c r="D72" s="404">
        <f t="shared" si="11"/>
        <v>0</v>
      </c>
      <c r="E72" s="409">
        <v>0</v>
      </c>
      <c r="F72" s="409">
        <v>0</v>
      </c>
      <c r="G72" s="409">
        <v>0</v>
      </c>
      <c r="H72" s="409">
        <v>0</v>
      </c>
      <c r="I72" s="409">
        <v>0</v>
      </c>
      <c r="J72" s="409">
        <v>0</v>
      </c>
      <c r="K72" s="409">
        <v>472689</v>
      </c>
      <c r="L72" s="409">
        <v>0</v>
      </c>
      <c r="M72" s="409" t="e">
        <f>'03'!#REF!+'04'!#REF!</f>
        <v>#REF!</v>
      </c>
      <c r="N72" s="409" t="e">
        <f t="shared" si="6"/>
        <v>#REF!</v>
      </c>
      <c r="O72" s="409" t="e">
        <f>'07'!#REF!</f>
        <v>#REF!</v>
      </c>
      <c r="P72" s="409" t="e">
        <f t="shared" si="7"/>
        <v>#REF!</v>
      </c>
    </row>
    <row r="73" spans="1:16" ht="24.75" customHeight="1" hidden="1">
      <c r="A73" s="394" t="s">
        <v>53</v>
      </c>
      <c r="B73" s="395" t="s">
        <v>151</v>
      </c>
      <c r="C73" s="404">
        <f t="shared" si="10"/>
        <v>648690</v>
      </c>
      <c r="D73" s="404">
        <f t="shared" si="11"/>
        <v>648690</v>
      </c>
      <c r="E73" s="409">
        <v>289379</v>
      </c>
      <c r="F73" s="409">
        <v>0</v>
      </c>
      <c r="G73" s="409">
        <v>359311</v>
      </c>
      <c r="H73" s="409">
        <v>0</v>
      </c>
      <c r="I73" s="409">
        <v>0</v>
      </c>
      <c r="J73" s="409">
        <v>0</v>
      </c>
      <c r="K73" s="409">
        <v>0</v>
      </c>
      <c r="L73" s="409">
        <v>0</v>
      </c>
      <c r="M73" s="404" t="e">
        <f>'03'!#REF!+'04'!#REF!</f>
        <v>#REF!</v>
      </c>
      <c r="N73" s="404" t="e">
        <f t="shared" si="6"/>
        <v>#REF!</v>
      </c>
      <c r="O73" s="404" t="e">
        <f>'07'!#REF!</f>
        <v>#REF!</v>
      </c>
      <c r="P73" s="404" t="e">
        <f t="shared" si="7"/>
        <v>#REF!</v>
      </c>
    </row>
    <row r="74" spans="1:16" ht="24.75" customHeight="1" hidden="1">
      <c r="A74" s="467" t="s">
        <v>76</v>
      </c>
      <c r="B74" s="496" t="s">
        <v>215</v>
      </c>
      <c r="C74" s="480">
        <f>(C65+C66+C67)/C64</f>
        <v>0.07551815529955011</v>
      </c>
      <c r="D74" s="396">
        <f aca="true" t="shared" si="12" ref="D74:L74">(D65+D66+D67)/D64</f>
        <v>0.7961007952325513</v>
      </c>
      <c r="E74" s="415">
        <f t="shared" si="12"/>
        <v>0.07187780772686433</v>
      </c>
      <c r="F74" s="415" t="e">
        <f t="shared" si="12"/>
        <v>#DIV/0!</v>
      </c>
      <c r="G74" s="415" t="e">
        <f t="shared" si="12"/>
        <v>#DIV/0!</v>
      </c>
      <c r="H74" s="415">
        <f t="shared" si="12"/>
        <v>1</v>
      </c>
      <c r="I74" s="415" t="e">
        <f t="shared" si="12"/>
        <v>#DIV/0!</v>
      </c>
      <c r="J74" s="415">
        <f t="shared" si="12"/>
        <v>0.9997863856451153</v>
      </c>
      <c r="K74" s="415">
        <f t="shared" si="12"/>
        <v>0.0020129067581331496</v>
      </c>
      <c r="L74" s="415" t="e">
        <f t="shared" si="12"/>
        <v>#DIV/0!</v>
      </c>
      <c r="M74" s="426"/>
      <c r="N74" s="497"/>
      <c r="O74" s="497"/>
      <c r="P74" s="497"/>
    </row>
    <row r="75" spans="1:16" ht="17.25" hidden="1">
      <c r="A75" s="1344" t="s">
        <v>500</v>
      </c>
      <c r="B75" s="1344"/>
      <c r="C75" s="409">
        <f>C58-C61-C62-C63</f>
        <v>0</v>
      </c>
      <c r="D75" s="409">
        <f aca="true" t="shared" si="13" ref="D75:L75">D58-D61-D62-D63</f>
        <v>0</v>
      </c>
      <c r="E75" s="409">
        <f t="shared" si="13"/>
        <v>0</v>
      </c>
      <c r="F75" s="409">
        <f t="shared" si="13"/>
        <v>0</v>
      </c>
      <c r="G75" s="409">
        <f t="shared" si="13"/>
        <v>0</v>
      </c>
      <c r="H75" s="409">
        <f t="shared" si="13"/>
        <v>0</v>
      </c>
      <c r="I75" s="409">
        <f t="shared" si="13"/>
        <v>0</v>
      </c>
      <c r="J75" s="409">
        <f t="shared" si="13"/>
        <v>0</v>
      </c>
      <c r="K75" s="409">
        <f t="shared" si="13"/>
        <v>0</v>
      </c>
      <c r="L75" s="409">
        <f t="shared" si="13"/>
        <v>0</v>
      </c>
      <c r="M75" s="426"/>
      <c r="N75" s="497"/>
      <c r="O75" s="497"/>
      <c r="P75" s="497"/>
    </row>
    <row r="76" spans="1:16" ht="17.25" hidden="1">
      <c r="A76" s="1343" t="s">
        <v>501</v>
      </c>
      <c r="B76" s="1343"/>
      <c r="C76" s="409">
        <f>C63-C64-C73</f>
        <v>0</v>
      </c>
      <c r="D76" s="409">
        <f aca="true" t="shared" si="14" ref="D76:L76">D63-D64-D73</f>
        <v>0</v>
      </c>
      <c r="E76" s="409">
        <f t="shared" si="14"/>
        <v>0</v>
      </c>
      <c r="F76" s="409">
        <f t="shared" si="14"/>
        <v>0</v>
      </c>
      <c r="G76" s="409">
        <f t="shared" si="14"/>
        <v>0</v>
      </c>
      <c r="H76" s="409">
        <f t="shared" si="14"/>
        <v>0</v>
      </c>
      <c r="I76" s="409">
        <f t="shared" si="14"/>
        <v>0</v>
      </c>
      <c r="J76" s="409">
        <f t="shared" si="14"/>
        <v>0</v>
      </c>
      <c r="K76" s="409">
        <f t="shared" si="14"/>
        <v>0</v>
      </c>
      <c r="L76" s="409">
        <f t="shared" si="14"/>
        <v>0</v>
      </c>
      <c r="M76" s="426"/>
      <c r="N76" s="497"/>
      <c r="O76" s="497"/>
      <c r="P76" s="497"/>
    </row>
    <row r="77" spans="1:16" ht="18.75" hidden="1">
      <c r="A77" s="482"/>
      <c r="B77" s="498" t="s">
        <v>520</v>
      </c>
      <c r="C77" s="498"/>
      <c r="D77" s="470"/>
      <c r="E77" s="470"/>
      <c r="F77" s="470"/>
      <c r="G77" s="1340" t="s">
        <v>520</v>
      </c>
      <c r="H77" s="1340"/>
      <c r="I77" s="1340"/>
      <c r="J77" s="1340"/>
      <c r="K77" s="1340"/>
      <c r="L77" s="1340"/>
      <c r="M77" s="485"/>
      <c r="N77" s="485"/>
      <c r="O77" s="485"/>
      <c r="P77" s="485"/>
    </row>
    <row r="78" spans="1:16" ht="18.75" hidden="1">
      <c r="A78" s="1341" t="s">
        <v>4</v>
      </c>
      <c r="B78" s="1341"/>
      <c r="C78" s="1341"/>
      <c r="D78" s="1341"/>
      <c r="E78" s="470"/>
      <c r="F78" s="470"/>
      <c r="G78" s="499"/>
      <c r="H78" s="1342" t="s">
        <v>521</v>
      </c>
      <c r="I78" s="1342"/>
      <c r="J78" s="1342"/>
      <c r="K78" s="1342"/>
      <c r="L78" s="1342"/>
      <c r="M78" s="485"/>
      <c r="N78" s="485"/>
      <c r="O78" s="485"/>
      <c r="P78" s="485"/>
    </row>
    <row r="79" ht="15" hidden="1"/>
    <row r="80" ht="15" hidden="1"/>
    <row r="81" ht="15" hidden="1"/>
    <row r="82" ht="15" hidden="1"/>
    <row r="83" ht="15" hidden="1"/>
    <row r="84" ht="15" hidden="1"/>
    <row r="85" ht="15" hidden="1"/>
    <row r="86" ht="15" hidden="1"/>
    <row r="87" ht="15" hidden="1"/>
    <row r="88" ht="15" hidden="1"/>
    <row r="89" spans="1:13" ht="16.5" hidden="1">
      <c r="A89" s="1320" t="s">
        <v>33</v>
      </c>
      <c r="B89" s="1321"/>
      <c r="C89" s="481"/>
      <c r="D89" s="1322" t="s">
        <v>79</v>
      </c>
      <c r="E89" s="1322"/>
      <c r="F89" s="1322"/>
      <c r="G89" s="1322"/>
      <c r="H89" s="1322"/>
      <c r="I89" s="1322"/>
      <c r="J89" s="1322"/>
      <c r="K89" s="1323"/>
      <c r="L89" s="1323"/>
      <c r="M89" s="485"/>
    </row>
    <row r="90" spans="1:13" ht="16.5" hidden="1">
      <c r="A90" s="1302" t="s">
        <v>344</v>
      </c>
      <c r="B90" s="1302"/>
      <c r="C90" s="1302"/>
      <c r="D90" s="1322" t="s">
        <v>216</v>
      </c>
      <c r="E90" s="1322"/>
      <c r="F90" s="1322"/>
      <c r="G90" s="1322"/>
      <c r="H90" s="1322"/>
      <c r="I90" s="1322"/>
      <c r="J90" s="1322"/>
      <c r="K90" s="1336" t="s">
        <v>508</v>
      </c>
      <c r="L90" s="1336"/>
      <c r="M90" s="482"/>
    </row>
    <row r="91" spans="1:13" ht="16.5" hidden="1">
      <c r="A91" s="1302" t="s">
        <v>345</v>
      </c>
      <c r="B91" s="1302"/>
      <c r="C91" s="416"/>
      <c r="D91" s="1337" t="s">
        <v>11</v>
      </c>
      <c r="E91" s="1337"/>
      <c r="F91" s="1337"/>
      <c r="G91" s="1337"/>
      <c r="H91" s="1337"/>
      <c r="I91" s="1337"/>
      <c r="J91" s="1337"/>
      <c r="K91" s="1323"/>
      <c r="L91" s="1323"/>
      <c r="M91" s="485"/>
    </row>
    <row r="92" spans="1:13" ht="15.75" hidden="1">
      <c r="A92" s="437" t="s">
        <v>119</v>
      </c>
      <c r="B92" s="437"/>
      <c r="C92" s="422"/>
      <c r="D92" s="486"/>
      <c r="E92" s="486"/>
      <c r="F92" s="487"/>
      <c r="G92" s="487"/>
      <c r="H92" s="487"/>
      <c r="I92" s="487"/>
      <c r="J92" s="487"/>
      <c r="K92" s="1345"/>
      <c r="L92" s="1345"/>
      <c r="M92" s="482"/>
    </row>
    <row r="93" spans="1:13" ht="15.75" hidden="1">
      <c r="A93" s="486"/>
      <c r="B93" s="486" t="s">
        <v>94</v>
      </c>
      <c r="C93" s="486"/>
      <c r="D93" s="486"/>
      <c r="E93" s="486"/>
      <c r="F93" s="486"/>
      <c r="G93" s="486"/>
      <c r="H93" s="486"/>
      <c r="I93" s="486"/>
      <c r="J93" s="486"/>
      <c r="K93" s="1326"/>
      <c r="L93" s="1326"/>
      <c r="M93" s="482"/>
    </row>
    <row r="94" spans="1:13" ht="15.75" hidden="1">
      <c r="A94" s="966" t="s">
        <v>71</v>
      </c>
      <c r="B94" s="967"/>
      <c r="C94" s="1324" t="s">
        <v>38</v>
      </c>
      <c r="D94" s="1330" t="s">
        <v>339</v>
      </c>
      <c r="E94" s="1330"/>
      <c r="F94" s="1330"/>
      <c r="G94" s="1330"/>
      <c r="H94" s="1330"/>
      <c r="I94" s="1330"/>
      <c r="J94" s="1330"/>
      <c r="K94" s="1330"/>
      <c r="L94" s="1330"/>
      <c r="M94" s="485"/>
    </row>
    <row r="95" spans="1:13" ht="15.75" hidden="1">
      <c r="A95" s="968"/>
      <c r="B95" s="969"/>
      <c r="C95" s="1324"/>
      <c r="D95" s="1331" t="s">
        <v>207</v>
      </c>
      <c r="E95" s="1332"/>
      <c r="F95" s="1332"/>
      <c r="G95" s="1332"/>
      <c r="H95" s="1332"/>
      <c r="I95" s="1332"/>
      <c r="J95" s="1333"/>
      <c r="K95" s="1317" t="s">
        <v>208</v>
      </c>
      <c r="L95" s="1317" t="s">
        <v>209</v>
      </c>
      <c r="M95" s="482"/>
    </row>
    <row r="96" spans="1:13" ht="15.75" hidden="1">
      <c r="A96" s="968"/>
      <c r="B96" s="969"/>
      <c r="C96" s="1324"/>
      <c r="D96" s="1325" t="s">
        <v>37</v>
      </c>
      <c r="E96" s="1327" t="s">
        <v>7</v>
      </c>
      <c r="F96" s="1328"/>
      <c r="G96" s="1328"/>
      <c r="H96" s="1328"/>
      <c r="I96" s="1328"/>
      <c r="J96" s="1329"/>
      <c r="K96" s="1334"/>
      <c r="L96" s="1318"/>
      <c r="M96" s="482"/>
    </row>
    <row r="97" spans="1:16" ht="15.75" hidden="1">
      <c r="A97" s="1338"/>
      <c r="B97" s="1339"/>
      <c r="C97" s="1324"/>
      <c r="D97" s="1325"/>
      <c r="E97" s="488" t="s">
        <v>210</v>
      </c>
      <c r="F97" s="488" t="s">
        <v>211</v>
      </c>
      <c r="G97" s="488" t="s">
        <v>212</v>
      </c>
      <c r="H97" s="488" t="s">
        <v>213</v>
      </c>
      <c r="I97" s="488" t="s">
        <v>346</v>
      </c>
      <c r="J97" s="488" t="s">
        <v>214</v>
      </c>
      <c r="K97" s="1335"/>
      <c r="L97" s="1319"/>
      <c r="M97" s="1314" t="s">
        <v>502</v>
      </c>
      <c r="N97" s="1314"/>
      <c r="O97" s="1314"/>
      <c r="P97" s="1314"/>
    </row>
    <row r="98" spans="1:16" ht="15" hidden="1">
      <c r="A98" s="1315" t="s">
        <v>6</v>
      </c>
      <c r="B98" s="1316"/>
      <c r="C98" s="489">
        <v>1</v>
      </c>
      <c r="D98" s="490">
        <v>2</v>
      </c>
      <c r="E98" s="489">
        <v>3</v>
      </c>
      <c r="F98" s="490">
        <v>4</v>
      </c>
      <c r="G98" s="489">
        <v>5</v>
      </c>
      <c r="H98" s="490">
        <v>6</v>
      </c>
      <c r="I98" s="489">
        <v>7</v>
      </c>
      <c r="J98" s="490">
        <v>8</v>
      </c>
      <c r="K98" s="489">
        <v>9</v>
      </c>
      <c r="L98" s="490">
        <v>10</v>
      </c>
      <c r="M98" s="491" t="s">
        <v>503</v>
      </c>
      <c r="N98" s="492" t="s">
        <v>506</v>
      </c>
      <c r="O98" s="492" t="s">
        <v>504</v>
      </c>
      <c r="P98" s="492" t="s">
        <v>505</v>
      </c>
    </row>
    <row r="99" spans="1:16" ht="24.75" customHeight="1" hidden="1">
      <c r="A99" s="429" t="s">
        <v>0</v>
      </c>
      <c r="B99" s="430" t="s">
        <v>131</v>
      </c>
      <c r="C99" s="404">
        <f>C100+C101</f>
        <v>77698000</v>
      </c>
      <c r="D99" s="404">
        <f aca="true" t="shared" si="15" ref="D99:L99">D100+D101</f>
        <v>1726087</v>
      </c>
      <c r="E99" s="404">
        <f t="shared" si="15"/>
        <v>992526</v>
      </c>
      <c r="F99" s="404">
        <f t="shared" si="15"/>
        <v>0</v>
      </c>
      <c r="G99" s="404">
        <f t="shared" si="15"/>
        <v>434217</v>
      </c>
      <c r="H99" s="404">
        <f t="shared" si="15"/>
        <v>110298</v>
      </c>
      <c r="I99" s="404">
        <f t="shared" si="15"/>
        <v>20700</v>
      </c>
      <c r="J99" s="404">
        <f t="shared" si="15"/>
        <v>168346</v>
      </c>
      <c r="K99" s="404">
        <f t="shared" si="15"/>
        <v>73826163</v>
      </c>
      <c r="L99" s="404">
        <f t="shared" si="15"/>
        <v>2145750</v>
      </c>
      <c r="M99" s="404" t="e">
        <f>'03'!#REF!+'04'!#REF!</f>
        <v>#REF!</v>
      </c>
      <c r="N99" s="404" t="e">
        <f>C99-M99</f>
        <v>#REF!</v>
      </c>
      <c r="O99" s="404" t="e">
        <f>'07'!#REF!</f>
        <v>#REF!</v>
      </c>
      <c r="P99" s="404" t="e">
        <f>C99-O99</f>
        <v>#REF!</v>
      </c>
    </row>
    <row r="100" spans="1:16" ht="24.75" customHeight="1" hidden="1">
      <c r="A100" s="432">
        <v>1</v>
      </c>
      <c r="B100" s="433" t="s">
        <v>132</v>
      </c>
      <c r="C100" s="404">
        <f>D100+K100+L100</f>
        <v>42623095</v>
      </c>
      <c r="D100" s="404">
        <f>E100+F100+G100+H100+I100+J100</f>
        <v>901808</v>
      </c>
      <c r="E100" s="409">
        <v>547691</v>
      </c>
      <c r="F100" s="409"/>
      <c r="G100" s="409">
        <v>256217</v>
      </c>
      <c r="H100" s="409">
        <v>65000</v>
      </c>
      <c r="I100" s="409">
        <v>20700</v>
      </c>
      <c r="J100" s="409">
        <v>12200</v>
      </c>
      <c r="K100" s="409">
        <v>40571287</v>
      </c>
      <c r="L100" s="409">
        <v>1150000</v>
      </c>
      <c r="M100" s="409" t="e">
        <f>'03'!#REF!+'04'!#REF!</f>
        <v>#REF!</v>
      </c>
      <c r="N100" s="409" t="e">
        <f aca="true" t="shared" si="16" ref="N100:N114">C100-M100</f>
        <v>#REF!</v>
      </c>
      <c r="O100" s="409" t="e">
        <f>'07'!#REF!</f>
        <v>#REF!</v>
      </c>
      <c r="P100" s="409" t="e">
        <f aca="true" t="shared" si="17" ref="P100:P114">C100-O100</f>
        <v>#REF!</v>
      </c>
    </row>
    <row r="101" spans="1:16" ht="24.75" customHeight="1" hidden="1">
      <c r="A101" s="432">
        <v>2</v>
      </c>
      <c r="B101" s="433" t="s">
        <v>133</v>
      </c>
      <c r="C101" s="404">
        <f>D101+K101+L101</f>
        <v>35074905</v>
      </c>
      <c r="D101" s="404">
        <f>E101+F101+G101+H101+I101+J101</f>
        <v>824279</v>
      </c>
      <c r="E101" s="409">
        <v>444835</v>
      </c>
      <c r="F101" s="409"/>
      <c r="G101" s="409">
        <v>178000</v>
      </c>
      <c r="H101" s="409">
        <v>45298</v>
      </c>
      <c r="I101" s="409"/>
      <c r="J101" s="409">
        <v>156146</v>
      </c>
      <c r="K101" s="409">
        <v>33254876</v>
      </c>
      <c r="L101" s="409">
        <v>995750</v>
      </c>
      <c r="M101" s="409" t="e">
        <f>'03'!#REF!+'04'!#REF!</f>
        <v>#REF!</v>
      </c>
      <c r="N101" s="409" t="e">
        <f t="shared" si="16"/>
        <v>#REF!</v>
      </c>
      <c r="O101" s="409" t="e">
        <f>'07'!#REF!</f>
        <v>#REF!</v>
      </c>
      <c r="P101" s="409" t="e">
        <f t="shared" si="17"/>
        <v>#REF!</v>
      </c>
    </row>
    <row r="102" spans="1:16" ht="24.75" customHeight="1" hidden="1">
      <c r="A102" s="394" t="s">
        <v>1</v>
      </c>
      <c r="B102" s="395" t="s">
        <v>134</v>
      </c>
      <c r="C102" s="404">
        <f>D102+K102+L102</f>
        <v>4094298</v>
      </c>
      <c r="D102" s="404">
        <f>E102+F102+G102+H102+I102+J102</f>
        <v>29764</v>
      </c>
      <c r="E102" s="409">
        <v>10764</v>
      </c>
      <c r="F102" s="409"/>
      <c r="G102" s="409">
        <v>19000</v>
      </c>
      <c r="H102" s="409"/>
      <c r="I102" s="409"/>
      <c r="J102" s="409"/>
      <c r="K102" s="409">
        <v>3103784</v>
      </c>
      <c r="L102" s="409">
        <v>960750</v>
      </c>
      <c r="M102" s="409" t="e">
        <f>'03'!#REF!+'04'!#REF!</f>
        <v>#REF!</v>
      </c>
      <c r="N102" s="409" t="e">
        <f t="shared" si="16"/>
        <v>#REF!</v>
      </c>
      <c r="O102" s="409" t="e">
        <f>'07'!#REF!</f>
        <v>#REF!</v>
      </c>
      <c r="P102" s="409" t="e">
        <f t="shared" si="17"/>
        <v>#REF!</v>
      </c>
    </row>
    <row r="103" spans="1:16" ht="24.75" customHeight="1" hidden="1">
      <c r="A103" s="394" t="s">
        <v>9</v>
      </c>
      <c r="B103" s="395" t="s">
        <v>135</v>
      </c>
      <c r="C103" s="404">
        <f>D103+K103+L103</f>
        <v>0</v>
      </c>
      <c r="D103" s="404">
        <f>E103+F103+G103+H103+I103+J103</f>
        <v>0</v>
      </c>
      <c r="E103" s="409"/>
      <c r="F103" s="409"/>
      <c r="G103" s="409"/>
      <c r="H103" s="409"/>
      <c r="I103" s="409"/>
      <c r="J103" s="409"/>
      <c r="K103" s="409"/>
      <c r="L103" s="409"/>
      <c r="M103" s="409" t="e">
        <f>'03'!#REF!+'04'!#REF!</f>
        <v>#REF!</v>
      </c>
      <c r="N103" s="409" t="e">
        <f t="shared" si="16"/>
        <v>#REF!</v>
      </c>
      <c r="O103" s="409" t="e">
        <f>'07'!#REF!</f>
        <v>#REF!</v>
      </c>
      <c r="P103" s="409" t="e">
        <f t="shared" si="17"/>
        <v>#REF!</v>
      </c>
    </row>
    <row r="104" spans="1:16" ht="24.75" customHeight="1" hidden="1">
      <c r="A104" s="394" t="s">
        <v>136</v>
      </c>
      <c r="B104" s="395" t="s">
        <v>137</v>
      </c>
      <c r="C104" s="404">
        <f>C105+C114</f>
        <v>73603702</v>
      </c>
      <c r="D104" s="404">
        <f aca="true" t="shared" si="18" ref="D104:L104">D105+D114</f>
        <v>1696323</v>
      </c>
      <c r="E104" s="404">
        <f t="shared" si="18"/>
        <v>981762</v>
      </c>
      <c r="F104" s="404">
        <f t="shared" si="18"/>
        <v>0</v>
      </c>
      <c r="G104" s="404">
        <f t="shared" si="18"/>
        <v>415217</v>
      </c>
      <c r="H104" s="404">
        <f t="shared" si="18"/>
        <v>110298</v>
      </c>
      <c r="I104" s="404">
        <f t="shared" si="18"/>
        <v>20700</v>
      </c>
      <c r="J104" s="404">
        <f t="shared" si="18"/>
        <v>168346</v>
      </c>
      <c r="K104" s="404">
        <f t="shared" si="18"/>
        <v>70722379</v>
      </c>
      <c r="L104" s="404">
        <f t="shared" si="18"/>
        <v>1185000</v>
      </c>
      <c r="M104" s="404" t="e">
        <f>'03'!#REF!+'04'!#REF!</f>
        <v>#REF!</v>
      </c>
      <c r="N104" s="404" t="e">
        <f t="shared" si="16"/>
        <v>#REF!</v>
      </c>
      <c r="O104" s="404" t="e">
        <f>'07'!#REF!</f>
        <v>#REF!</v>
      </c>
      <c r="P104" s="404" t="e">
        <f t="shared" si="17"/>
        <v>#REF!</v>
      </c>
    </row>
    <row r="105" spans="1:16" ht="24.75" customHeight="1" hidden="1">
      <c r="A105" s="394" t="s">
        <v>52</v>
      </c>
      <c r="B105" s="434" t="s">
        <v>138</v>
      </c>
      <c r="C105" s="404">
        <f>SUM(C106:C113)</f>
        <v>72849668</v>
      </c>
      <c r="D105" s="404">
        <f aca="true" t="shared" si="19" ref="D105:L105">SUM(D106:D113)</f>
        <v>942289</v>
      </c>
      <c r="E105" s="404">
        <f t="shared" si="19"/>
        <v>526845</v>
      </c>
      <c r="F105" s="404">
        <f t="shared" si="19"/>
        <v>0</v>
      </c>
      <c r="G105" s="404">
        <f t="shared" si="19"/>
        <v>197800</v>
      </c>
      <c r="H105" s="404">
        <f t="shared" si="19"/>
        <v>49298</v>
      </c>
      <c r="I105" s="404">
        <f t="shared" si="19"/>
        <v>0</v>
      </c>
      <c r="J105" s="404">
        <f t="shared" si="19"/>
        <v>168346</v>
      </c>
      <c r="K105" s="404">
        <f t="shared" si="19"/>
        <v>70722379</v>
      </c>
      <c r="L105" s="404">
        <f t="shared" si="19"/>
        <v>1185000</v>
      </c>
      <c r="M105" s="404" t="e">
        <f>'03'!#REF!+'04'!#REF!</f>
        <v>#REF!</v>
      </c>
      <c r="N105" s="404" t="e">
        <f t="shared" si="16"/>
        <v>#REF!</v>
      </c>
      <c r="O105" s="404" t="e">
        <f>'07'!#REF!</f>
        <v>#REF!</v>
      </c>
      <c r="P105" s="404" t="e">
        <f t="shared" si="17"/>
        <v>#REF!</v>
      </c>
    </row>
    <row r="106" spans="1:16" ht="24.75" customHeight="1" hidden="1">
      <c r="A106" s="432" t="s">
        <v>54</v>
      </c>
      <c r="B106" s="433" t="s">
        <v>139</v>
      </c>
      <c r="C106" s="404">
        <f aca="true" t="shared" si="20" ref="C106:C114">D106+K106+L106</f>
        <v>4196249</v>
      </c>
      <c r="D106" s="404">
        <f aca="true" t="shared" si="21" ref="D106:D114">E106+F106+G106+H106+I106+J106</f>
        <v>562189</v>
      </c>
      <c r="E106" s="409">
        <v>241945</v>
      </c>
      <c r="F106" s="409"/>
      <c r="G106" s="409">
        <v>107000</v>
      </c>
      <c r="H106" s="409">
        <v>45298</v>
      </c>
      <c r="I106" s="409"/>
      <c r="J106" s="409">
        <v>167946</v>
      </c>
      <c r="K106" s="409">
        <v>3609060</v>
      </c>
      <c r="L106" s="409">
        <v>25000</v>
      </c>
      <c r="M106" s="409" t="e">
        <f>'03'!#REF!+'04'!#REF!</f>
        <v>#REF!</v>
      </c>
      <c r="N106" s="409" t="e">
        <f t="shared" si="16"/>
        <v>#REF!</v>
      </c>
      <c r="O106" s="409" t="e">
        <f>'07'!#REF!</f>
        <v>#REF!</v>
      </c>
      <c r="P106" s="409" t="e">
        <f t="shared" si="17"/>
        <v>#REF!</v>
      </c>
    </row>
    <row r="107" spans="1:16" ht="24.75" customHeight="1" hidden="1">
      <c r="A107" s="432" t="s">
        <v>55</v>
      </c>
      <c r="B107" s="433" t="s">
        <v>140</v>
      </c>
      <c r="C107" s="404">
        <f t="shared" si="20"/>
        <v>0</v>
      </c>
      <c r="D107" s="404">
        <f t="shared" si="21"/>
        <v>0</v>
      </c>
      <c r="E107" s="409"/>
      <c r="F107" s="409"/>
      <c r="G107" s="409"/>
      <c r="H107" s="409"/>
      <c r="I107" s="409"/>
      <c r="J107" s="409"/>
      <c r="K107" s="409"/>
      <c r="L107" s="409"/>
      <c r="M107" s="409" t="e">
        <f>'03'!#REF!+'04'!#REF!</f>
        <v>#REF!</v>
      </c>
      <c r="N107" s="409" t="e">
        <f t="shared" si="16"/>
        <v>#REF!</v>
      </c>
      <c r="O107" s="409" t="e">
        <f>'07'!#REF!</f>
        <v>#REF!</v>
      </c>
      <c r="P107" s="409" t="e">
        <f t="shared" si="17"/>
        <v>#REF!</v>
      </c>
    </row>
    <row r="108" spans="1:16" ht="24.75" customHeight="1" hidden="1">
      <c r="A108" s="432" t="s">
        <v>141</v>
      </c>
      <c r="B108" s="433" t="s">
        <v>202</v>
      </c>
      <c r="C108" s="404">
        <f t="shared" si="20"/>
        <v>0</v>
      </c>
      <c r="D108" s="404">
        <f t="shared" si="21"/>
        <v>0</v>
      </c>
      <c r="E108" s="409"/>
      <c r="F108" s="409"/>
      <c r="G108" s="409"/>
      <c r="H108" s="409"/>
      <c r="I108" s="409"/>
      <c r="J108" s="409"/>
      <c r="K108" s="409"/>
      <c r="L108" s="409"/>
      <c r="M108" s="409" t="e">
        <f>'03'!#REF!</f>
        <v>#REF!</v>
      </c>
      <c r="N108" s="409" t="e">
        <f t="shared" si="16"/>
        <v>#REF!</v>
      </c>
      <c r="O108" s="409" t="e">
        <f>'07'!#REF!</f>
        <v>#REF!</v>
      </c>
      <c r="P108" s="409" t="e">
        <f t="shared" si="17"/>
        <v>#REF!</v>
      </c>
    </row>
    <row r="109" spans="1:16" ht="24.75" customHeight="1" hidden="1">
      <c r="A109" s="432" t="s">
        <v>143</v>
      </c>
      <c r="B109" s="433" t="s">
        <v>142</v>
      </c>
      <c r="C109" s="404">
        <f t="shared" si="20"/>
        <v>67438608</v>
      </c>
      <c r="D109" s="404">
        <f t="shared" si="21"/>
        <v>315289</v>
      </c>
      <c r="E109" s="409">
        <v>220089</v>
      </c>
      <c r="F109" s="409"/>
      <c r="G109" s="409">
        <v>90800</v>
      </c>
      <c r="H109" s="409">
        <v>4000</v>
      </c>
      <c r="I109" s="409"/>
      <c r="J109" s="409">
        <v>400</v>
      </c>
      <c r="K109" s="409">
        <v>67113319</v>
      </c>
      <c r="L109" s="409">
        <v>10000</v>
      </c>
      <c r="M109" s="409" t="e">
        <f>'03'!#REF!+'04'!#REF!</f>
        <v>#REF!</v>
      </c>
      <c r="N109" s="409" t="e">
        <f t="shared" si="16"/>
        <v>#REF!</v>
      </c>
      <c r="O109" s="409" t="e">
        <f>'07'!#REF!</f>
        <v>#REF!</v>
      </c>
      <c r="P109" s="409" t="e">
        <f t="shared" si="17"/>
        <v>#REF!</v>
      </c>
    </row>
    <row r="110" spans="1:16" ht="24.75" customHeight="1" hidden="1">
      <c r="A110" s="432" t="s">
        <v>145</v>
      </c>
      <c r="B110" s="433" t="s">
        <v>144</v>
      </c>
      <c r="C110" s="404">
        <f t="shared" si="20"/>
        <v>1214811</v>
      </c>
      <c r="D110" s="404">
        <f t="shared" si="21"/>
        <v>64811</v>
      </c>
      <c r="E110" s="409">
        <v>64811</v>
      </c>
      <c r="F110" s="409"/>
      <c r="G110" s="409"/>
      <c r="H110" s="409"/>
      <c r="I110" s="409"/>
      <c r="J110" s="409"/>
      <c r="K110" s="409"/>
      <c r="L110" s="409">
        <v>1150000</v>
      </c>
      <c r="M110" s="409" t="e">
        <f>'03'!#REF!+'04'!#REF!</f>
        <v>#REF!</v>
      </c>
      <c r="N110" s="409" t="e">
        <f t="shared" si="16"/>
        <v>#REF!</v>
      </c>
      <c r="O110" s="409" t="e">
        <f>'07'!#REF!</f>
        <v>#REF!</v>
      </c>
      <c r="P110" s="409" t="e">
        <f t="shared" si="17"/>
        <v>#REF!</v>
      </c>
    </row>
    <row r="111" spans="1:16" ht="24.75" customHeight="1" hidden="1">
      <c r="A111" s="432" t="s">
        <v>147</v>
      </c>
      <c r="B111" s="433" t="s">
        <v>146</v>
      </c>
      <c r="C111" s="404">
        <f t="shared" si="20"/>
        <v>0</v>
      </c>
      <c r="D111" s="404">
        <f t="shared" si="21"/>
        <v>0</v>
      </c>
      <c r="E111" s="409"/>
      <c r="F111" s="409"/>
      <c r="G111" s="409"/>
      <c r="H111" s="409"/>
      <c r="I111" s="409"/>
      <c r="J111" s="409"/>
      <c r="K111" s="409"/>
      <c r="L111" s="409"/>
      <c r="M111" s="409" t="e">
        <f>'03'!#REF!+'04'!#REF!</f>
        <v>#REF!</v>
      </c>
      <c r="N111" s="409" t="e">
        <f t="shared" si="16"/>
        <v>#REF!</v>
      </c>
      <c r="O111" s="409" t="e">
        <f>'07'!#REF!</f>
        <v>#REF!</v>
      </c>
      <c r="P111" s="409" t="e">
        <f t="shared" si="17"/>
        <v>#REF!</v>
      </c>
    </row>
    <row r="112" spans="1:16" ht="24.75" customHeight="1" hidden="1">
      <c r="A112" s="432" t="s">
        <v>149</v>
      </c>
      <c r="B112" s="435" t="s">
        <v>148</v>
      </c>
      <c r="C112" s="404">
        <f t="shared" si="20"/>
        <v>0</v>
      </c>
      <c r="D112" s="404">
        <f t="shared" si="21"/>
        <v>0</v>
      </c>
      <c r="E112" s="409"/>
      <c r="F112" s="409"/>
      <c r="G112" s="409"/>
      <c r="H112" s="409"/>
      <c r="I112" s="409"/>
      <c r="J112" s="409"/>
      <c r="K112" s="409"/>
      <c r="L112" s="409"/>
      <c r="M112" s="409" t="e">
        <f>'03'!#REF!+'04'!#REF!</f>
        <v>#REF!</v>
      </c>
      <c r="N112" s="409" t="e">
        <f t="shared" si="16"/>
        <v>#REF!</v>
      </c>
      <c r="O112" s="409" t="e">
        <f>'07'!#REF!</f>
        <v>#REF!</v>
      </c>
      <c r="P112" s="409" t="e">
        <f t="shared" si="17"/>
        <v>#REF!</v>
      </c>
    </row>
    <row r="113" spans="1:16" ht="24.75" customHeight="1" hidden="1">
      <c r="A113" s="432" t="s">
        <v>186</v>
      </c>
      <c r="B113" s="433" t="s">
        <v>150</v>
      </c>
      <c r="C113" s="404">
        <f t="shared" si="20"/>
        <v>0</v>
      </c>
      <c r="D113" s="404">
        <f t="shared" si="21"/>
        <v>0</v>
      </c>
      <c r="E113" s="409"/>
      <c r="F113" s="409"/>
      <c r="G113" s="409"/>
      <c r="H113" s="409"/>
      <c r="I113" s="409"/>
      <c r="J113" s="409"/>
      <c r="K113" s="409"/>
      <c r="L113" s="409"/>
      <c r="M113" s="409" t="e">
        <f>'03'!#REF!+'04'!#REF!</f>
        <v>#REF!</v>
      </c>
      <c r="N113" s="409" t="e">
        <f t="shared" si="16"/>
        <v>#REF!</v>
      </c>
      <c r="O113" s="409" t="e">
        <f>'07'!#REF!</f>
        <v>#REF!</v>
      </c>
      <c r="P113" s="409" t="e">
        <f t="shared" si="17"/>
        <v>#REF!</v>
      </c>
    </row>
    <row r="114" spans="1:16" ht="24.75" customHeight="1" hidden="1">
      <c r="A114" s="394" t="s">
        <v>53</v>
      </c>
      <c r="B114" s="395" t="s">
        <v>151</v>
      </c>
      <c r="C114" s="404">
        <f t="shared" si="20"/>
        <v>754034</v>
      </c>
      <c r="D114" s="404">
        <f t="shared" si="21"/>
        <v>754034</v>
      </c>
      <c r="E114" s="409">
        <v>454917</v>
      </c>
      <c r="F114" s="409"/>
      <c r="G114" s="409">
        <v>217417</v>
      </c>
      <c r="H114" s="409">
        <v>61000</v>
      </c>
      <c r="I114" s="409">
        <v>20700</v>
      </c>
      <c r="J114" s="409"/>
      <c r="K114" s="409"/>
      <c r="L114" s="409"/>
      <c r="M114" s="404" t="e">
        <f>'03'!#REF!+'04'!#REF!</f>
        <v>#REF!</v>
      </c>
      <c r="N114" s="404" t="e">
        <f t="shared" si="16"/>
        <v>#REF!</v>
      </c>
      <c r="O114" s="404" t="e">
        <f>'07'!#REF!</f>
        <v>#REF!</v>
      </c>
      <c r="P114" s="404" t="e">
        <f t="shared" si="17"/>
        <v>#REF!</v>
      </c>
    </row>
    <row r="115" spans="1:16" ht="25.5" hidden="1">
      <c r="A115" s="467" t="s">
        <v>76</v>
      </c>
      <c r="B115" s="496" t="s">
        <v>215</v>
      </c>
      <c r="C115" s="480">
        <f>(C106+C107+C108)/C105</f>
        <v>0.05760148419619428</v>
      </c>
      <c r="D115" s="396">
        <f aca="true" t="shared" si="22" ref="D115:L115">(D106+D107+D108)/D105</f>
        <v>0.5966205696978315</v>
      </c>
      <c r="E115" s="415">
        <f t="shared" si="22"/>
        <v>0.45923374047395343</v>
      </c>
      <c r="F115" s="415" t="e">
        <f t="shared" si="22"/>
        <v>#DIV/0!</v>
      </c>
      <c r="G115" s="415">
        <f t="shared" si="22"/>
        <v>0.5409504550050556</v>
      </c>
      <c r="H115" s="415">
        <f t="shared" si="22"/>
        <v>0.9188608057121993</v>
      </c>
      <c r="I115" s="415" t="e">
        <f t="shared" si="22"/>
        <v>#DIV/0!</v>
      </c>
      <c r="J115" s="415">
        <f t="shared" si="22"/>
        <v>0.9976239411687834</v>
      </c>
      <c r="K115" s="415">
        <f t="shared" si="22"/>
        <v>0.05103137155496423</v>
      </c>
      <c r="L115" s="415">
        <f t="shared" si="22"/>
        <v>0.02109704641350211</v>
      </c>
      <c r="M115" s="426"/>
      <c r="N115" s="497"/>
      <c r="O115" s="497"/>
      <c r="P115" s="497"/>
    </row>
    <row r="116" spans="1:16" ht="17.25" hidden="1">
      <c r="A116" s="1344" t="s">
        <v>500</v>
      </c>
      <c r="B116" s="1344"/>
      <c r="C116" s="409">
        <f>C99-C102-C103-C104</f>
        <v>0</v>
      </c>
      <c r="D116" s="409">
        <f aca="true" t="shared" si="23" ref="D116:L116">D99-D102-D103-D104</f>
        <v>0</v>
      </c>
      <c r="E116" s="409">
        <f t="shared" si="23"/>
        <v>0</v>
      </c>
      <c r="F116" s="409">
        <f t="shared" si="23"/>
        <v>0</v>
      </c>
      <c r="G116" s="409">
        <f t="shared" si="23"/>
        <v>0</v>
      </c>
      <c r="H116" s="409">
        <f t="shared" si="23"/>
        <v>0</v>
      </c>
      <c r="I116" s="409">
        <f t="shared" si="23"/>
        <v>0</v>
      </c>
      <c r="J116" s="409">
        <f t="shared" si="23"/>
        <v>0</v>
      </c>
      <c r="K116" s="409">
        <f t="shared" si="23"/>
        <v>0</v>
      </c>
      <c r="L116" s="409">
        <f t="shared" si="23"/>
        <v>0</v>
      </c>
      <c r="M116" s="426"/>
      <c r="N116" s="497"/>
      <c r="O116" s="497"/>
      <c r="P116" s="497"/>
    </row>
    <row r="117" spans="1:16" ht="17.25" hidden="1">
      <c r="A117" s="1343" t="s">
        <v>501</v>
      </c>
      <c r="B117" s="1343"/>
      <c r="C117" s="409">
        <f>C104-C105-C114</f>
        <v>0</v>
      </c>
      <c r="D117" s="409">
        <f aca="true" t="shared" si="24" ref="D117:L117">D104-D105-D114</f>
        <v>0</v>
      </c>
      <c r="E117" s="409">
        <f t="shared" si="24"/>
        <v>0</v>
      </c>
      <c r="F117" s="409">
        <f t="shared" si="24"/>
        <v>0</v>
      </c>
      <c r="G117" s="409">
        <f t="shared" si="24"/>
        <v>0</v>
      </c>
      <c r="H117" s="409">
        <f t="shared" si="24"/>
        <v>0</v>
      </c>
      <c r="I117" s="409">
        <f t="shared" si="24"/>
        <v>0</v>
      </c>
      <c r="J117" s="409">
        <f t="shared" si="24"/>
        <v>0</v>
      </c>
      <c r="K117" s="409">
        <f t="shared" si="24"/>
        <v>0</v>
      </c>
      <c r="L117" s="409">
        <f t="shared" si="24"/>
        <v>0</v>
      </c>
      <c r="M117" s="426"/>
      <c r="N117" s="497"/>
      <c r="O117" s="497"/>
      <c r="P117" s="497"/>
    </row>
    <row r="118" spans="1:16" ht="18.75" hidden="1">
      <c r="A118" s="482"/>
      <c r="B118" s="498" t="s">
        <v>520</v>
      </c>
      <c r="C118" s="498"/>
      <c r="D118" s="470"/>
      <c r="E118" s="470"/>
      <c r="F118" s="470"/>
      <c r="G118" s="1340" t="s">
        <v>520</v>
      </c>
      <c r="H118" s="1340"/>
      <c r="I118" s="1340"/>
      <c r="J118" s="1340"/>
      <c r="K118" s="1340"/>
      <c r="L118" s="1340"/>
      <c r="M118" s="485"/>
      <c r="N118" s="485"/>
      <c r="O118" s="485"/>
      <c r="P118" s="485"/>
    </row>
    <row r="119" spans="1:16" ht="18.75" hidden="1">
      <c r="A119" s="1341" t="s">
        <v>4</v>
      </c>
      <c r="B119" s="1341"/>
      <c r="C119" s="1341"/>
      <c r="D119" s="1341"/>
      <c r="E119" s="470"/>
      <c r="F119" s="470"/>
      <c r="G119" s="499"/>
      <c r="H119" s="1342" t="s">
        <v>521</v>
      </c>
      <c r="I119" s="1342"/>
      <c r="J119" s="1342"/>
      <c r="K119" s="1342"/>
      <c r="L119" s="1342"/>
      <c r="M119" s="485"/>
      <c r="N119" s="485"/>
      <c r="O119" s="485"/>
      <c r="P119" s="485"/>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320" t="s">
        <v>33</v>
      </c>
      <c r="B132" s="1321"/>
      <c r="C132" s="481"/>
      <c r="D132" s="1322" t="s">
        <v>79</v>
      </c>
      <c r="E132" s="1322"/>
      <c r="F132" s="1322"/>
      <c r="G132" s="1322"/>
      <c r="H132" s="1322"/>
      <c r="I132" s="1322"/>
      <c r="J132" s="1322"/>
      <c r="K132" s="1323"/>
      <c r="L132" s="1323"/>
      <c r="M132" s="485"/>
    </row>
    <row r="133" spans="1:13" ht="16.5" hidden="1">
      <c r="A133" s="1302" t="s">
        <v>344</v>
      </c>
      <c r="B133" s="1302"/>
      <c r="C133" s="1302"/>
      <c r="D133" s="1322" t="s">
        <v>216</v>
      </c>
      <c r="E133" s="1322"/>
      <c r="F133" s="1322"/>
      <c r="G133" s="1322"/>
      <c r="H133" s="1322"/>
      <c r="I133" s="1322"/>
      <c r="J133" s="1322"/>
      <c r="K133" s="1336" t="s">
        <v>509</v>
      </c>
      <c r="L133" s="1336"/>
      <c r="M133" s="482"/>
    </row>
    <row r="134" spans="1:13" ht="16.5" hidden="1">
      <c r="A134" s="1302" t="s">
        <v>345</v>
      </c>
      <c r="B134" s="1302"/>
      <c r="C134" s="416"/>
      <c r="D134" s="1337" t="s">
        <v>554</v>
      </c>
      <c r="E134" s="1337"/>
      <c r="F134" s="1337"/>
      <c r="G134" s="1337"/>
      <c r="H134" s="1337"/>
      <c r="I134" s="1337"/>
      <c r="J134" s="1337"/>
      <c r="K134" s="1323"/>
      <c r="L134" s="1323"/>
      <c r="M134" s="485"/>
    </row>
    <row r="135" spans="1:13" ht="15.75" hidden="1">
      <c r="A135" s="437" t="s">
        <v>119</v>
      </c>
      <c r="B135" s="437"/>
      <c r="C135" s="422"/>
      <c r="D135" s="486"/>
      <c r="E135" s="486"/>
      <c r="F135" s="487"/>
      <c r="G135" s="487"/>
      <c r="H135" s="487"/>
      <c r="I135" s="487"/>
      <c r="J135" s="487"/>
      <c r="K135" s="1345"/>
      <c r="L135" s="1345"/>
      <c r="M135" s="482"/>
    </row>
    <row r="136" spans="1:13" ht="15.75" hidden="1">
      <c r="A136" s="486"/>
      <c r="B136" s="486" t="s">
        <v>94</v>
      </c>
      <c r="C136" s="486"/>
      <c r="D136" s="486"/>
      <c r="E136" s="486"/>
      <c r="F136" s="486"/>
      <c r="G136" s="486"/>
      <c r="H136" s="486"/>
      <c r="I136" s="486"/>
      <c r="J136" s="486"/>
      <c r="K136" s="1326"/>
      <c r="L136" s="1326"/>
      <c r="M136" s="482"/>
    </row>
    <row r="137" spans="1:13" ht="15.75" hidden="1">
      <c r="A137" s="966" t="s">
        <v>71</v>
      </c>
      <c r="B137" s="967"/>
      <c r="C137" s="1324" t="s">
        <v>38</v>
      </c>
      <c r="D137" s="1330" t="s">
        <v>339</v>
      </c>
      <c r="E137" s="1330"/>
      <c r="F137" s="1330"/>
      <c r="G137" s="1330"/>
      <c r="H137" s="1330"/>
      <c r="I137" s="1330"/>
      <c r="J137" s="1330"/>
      <c r="K137" s="1330"/>
      <c r="L137" s="1330"/>
      <c r="M137" s="485"/>
    </row>
    <row r="138" spans="1:13" ht="15.75" hidden="1">
      <c r="A138" s="968"/>
      <c r="B138" s="969"/>
      <c r="C138" s="1324"/>
      <c r="D138" s="1331" t="s">
        <v>207</v>
      </c>
      <c r="E138" s="1332"/>
      <c r="F138" s="1332"/>
      <c r="G138" s="1332"/>
      <c r="H138" s="1332"/>
      <c r="I138" s="1332"/>
      <c r="J138" s="1333"/>
      <c r="K138" s="1317" t="s">
        <v>208</v>
      </c>
      <c r="L138" s="1317" t="s">
        <v>209</v>
      </c>
      <c r="M138" s="482"/>
    </row>
    <row r="139" spans="1:13" ht="15.75" hidden="1">
      <c r="A139" s="968"/>
      <c r="B139" s="969"/>
      <c r="C139" s="1324"/>
      <c r="D139" s="1325" t="s">
        <v>37</v>
      </c>
      <c r="E139" s="1327" t="s">
        <v>7</v>
      </c>
      <c r="F139" s="1328"/>
      <c r="G139" s="1328"/>
      <c r="H139" s="1328"/>
      <c r="I139" s="1328"/>
      <c r="J139" s="1329"/>
      <c r="K139" s="1334"/>
      <c r="L139" s="1318"/>
      <c r="M139" s="482"/>
    </row>
    <row r="140" spans="1:16" ht="15.75" hidden="1">
      <c r="A140" s="1338"/>
      <c r="B140" s="1339"/>
      <c r="C140" s="1324"/>
      <c r="D140" s="1325"/>
      <c r="E140" s="488" t="s">
        <v>210</v>
      </c>
      <c r="F140" s="488" t="s">
        <v>211</v>
      </c>
      <c r="G140" s="488" t="s">
        <v>212</v>
      </c>
      <c r="H140" s="488" t="s">
        <v>213</v>
      </c>
      <c r="I140" s="488" t="s">
        <v>346</v>
      </c>
      <c r="J140" s="488" t="s">
        <v>214</v>
      </c>
      <c r="K140" s="1335"/>
      <c r="L140" s="1319"/>
      <c r="M140" s="1314" t="s">
        <v>502</v>
      </c>
      <c r="N140" s="1314"/>
      <c r="O140" s="1314"/>
      <c r="P140" s="1314"/>
    </row>
    <row r="141" spans="1:16" ht="15" hidden="1">
      <c r="A141" s="1315" t="s">
        <v>6</v>
      </c>
      <c r="B141" s="1316"/>
      <c r="C141" s="489">
        <v>1</v>
      </c>
      <c r="D141" s="490">
        <v>2</v>
      </c>
      <c r="E141" s="489">
        <v>3</v>
      </c>
      <c r="F141" s="490">
        <v>4</v>
      </c>
      <c r="G141" s="489">
        <v>5</v>
      </c>
      <c r="H141" s="490">
        <v>6</v>
      </c>
      <c r="I141" s="489">
        <v>7</v>
      </c>
      <c r="J141" s="490">
        <v>8</v>
      </c>
      <c r="K141" s="489">
        <v>9</v>
      </c>
      <c r="L141" s="490">
        <v>10</v>
      </c>
      <c r="M141" s="491" t="s">
        <v>503</v>
      </c>
      <c r="N141" s="492" t="s">
        <v>506</v>
      </c>
      <c r="O141" s="492" t="s">
        <v>504</v>
      </c>
      <c r="P141" s="492" t="s">
        <v>505</v>
      </c>
    </row>
    <row r="142" spans="1:16" ht="24.75" customHeight="1" hidden="1">
      <c r="A142" s="429" t="s">
        <v>0</v>
      </c>
      <c r="B142" s="430" t="s">
        <v>131</v>
      </c>
      <c r="C142" s="404">
        <f>C143+C144</f>
        <v>3784244</v>
      </c>
      <c r="D142" s="404">
        <f aca="true" t="shared" si="25" ref="D142:L142">D143+D144</f>
        <v>154333</v>
      </c>
      <c r="E142" s="404">
        <f t="shared" si="25"/>
        <v>152430</v>
      </c>
      <c r="F142" s="404">
        <f t="shared" si="25"/>
        <v>0</v>
      </c>
      <c r="G142" s="404">
        <f t="shared" si="25"/>
        <v>0</v>
      </c>
      <c r="H142" s="404">
        <f t="shared" si="25"/>
        <v>0</v>
      </c>
      <c r="I142" s="404">
        <f t="shared" si="25"/>
        <v>1903</v>
      </c>
      <c r="J142" s="404">
        <f t="shared" si="25"/>
        <v>0</v>
      </c>
      <c r="K142" s="404">
        <f t="shared" si="25"/>
        <v>3419094</v>
      </c>
      <c r="L142" s="404">
        <f t="shared" si="25"/>
        <v>210817</v>
      </c>
      <c r="M142" s="404" t="e">
        <f>'03'!#REF!+'04'!#REF!</f>
        <v>#REF!</v>
      </c>
      <c r="N142" s="404" t="e">
        <f>C142-M142</f>
        <v>#REF!</v>
      </c>
      <c r="O142" s="404" t="e">
        <f>'07'!#REF!</f>
        <v>#REF!</v>
      </c>
      <c r="P142" s="404" t="e">
        <f>C142-O142</f>
        <v>#REF!</v>
      </c>
    </row>
    <row r="143" spans="1:16" ht="24.75" customHeight="1" hidden="1">
      <c r="A143" s="432">
        <v>1</v>
      </c>
      <c r="B143" s="433" t="s">
        <v>132</v>
      </c>
      <c r="C143" s="404">
        <f>D143+K143+L143</f>
        <v>1838955</v>
      </c>
      <c r="D143" s="404">
        <f>E143+F143+G143+H143+I143+J143</f>
        <v>121865</v>
      </c>
      <c r="E143" s="409">
        <v>120365</v>
      </c>
      <c r="F143" s="409"/>
      <c r="G143" s="409"/>
      <c r="H143" s="409"/>
      <c r="I143" s="409">
        <v>1500</v>
      </c>
      <c r="J143" s="409"/>
      <c r="K143" s="409">
        <v>1717090</v>
      </c>
      <c r="L143" s="409"/>
      <c r="M143" s="409" t="e">
        <f>'03'!#REF!+'04'!#REF!</f>
        <v>#REF!</v>
      </c>
      <c r="N143" s="409" t="e">
        <f aca="true" t="shared" si="26" ref="N143:N157">C143-M143</f>
        <v>#REF!</v>
      </c>
      <c r="O143" s="409" t="e">
        <f>'07'!#REF!</f>
        <v>#REF!</v>
      </c>
      <c r="P143" s="409" t="e">
        <f aca="true" t="shared" si="27" ref="P143:P157">C143-O143</f>
        <v>#REF!</v>
      </c>
    </row>
    <row r="144" spans="1:16" ht="24.75" customHeight="1" hidden="1">
      <c r="A144" s="432">
        <v>2</v>
      </c>
      <c r="B144" s="433" t="s">
        <v>133</v>
      </c>
      <c r="C144" s="404">
        <f>D144+K144+L144</f>
        <v>1945289</v>
      </c>
      <c r="D144" s="404">
        <f>E144+F144+G144+H144+I144+J144</f>
        <v>32468</v>
      </c>
      <c r="E144" s="409">
        <v>32065</v>
      </c>
      <c r="F144" s="409"/>
      <c r="G144" s="409"/>
      <c r="H144" s="409"/>
      <c r="I144" s="409">
        <v>403</v>
      </c>
      <c r="J144" s="409"/>
      <c r="K144" s="409">
        <v>1702004</v>
      </c>
      <c r="L144" s="409">
        <v>210817</v>
      </c>
      <c r="M144" s="409" t="e">
        <f>'03'!#REF!+'04'!#REF!</f>
        <v>#REF!</v>
      </c>
      <c r="N144" s="409" t="e">
        <f t="shared" si="26"/>
        <v>#REF!</v>
      </c>
      <c r="O144" s="409" t="e">
        <f>'07'!#REF!</f>
        <v>#REF!</v>
      </c>
      <c r="P144" s="409" t="e">
        <f t="shared" si="27"/>
        <v>#REF!</v>
      </c>
    </row>
    <row r="145" spans="1:16" ht="24.75" customHeight="1" hidden="1">
      <c r="A145" s="394" t="s">
        <v>1</v>
      </c>
      <c r="B145" s="395" t="s">
        <v>134</v>
      </c>
      <c r="C145" s="404">
        <f>D145+K145+L145</f>
        <v>400</v>
      </c>
      <c r="D145" s="404">
        <f>E145+F145+G145+H145+I145+J145</f>
        <v>400</v>
      </c>
      <c r="E145" s="409">
        <v>400</v>
      </c>
      <c r="F145" s="409"/>
      <c r="G145" s="409"/>
      <c r="H145" s="409"/>
      <c r="I145" s="409"/>
      <c r="J145" s="409"/>
      <c r="K145" s="409"/>
      <c r="L145" s="409"/>
      <c r="M145" s="409" t="e">
        <f>'03'!#REF!+'04'!#REF!</f>
        <v>#REF!</v>
      </c>
      <c r="N145" s="409" t="e">
        <f t="shared" si="26"/>
        <v>#REF!</v>
      </c>
      <c r="O145" s="409" t="e">
        <f>'07'!#REF!</f>
        <v>#REF!</v>
      </c>
      <c r="P145" s="409" t="e">
        <f t="shared" si="27"/>
        <v>#REF!</v>
      </c>
    </row>
    <row r="146" spans="1:16" ht="24.75" customHeight="1" hidden="1">
      <c r="A146" s="394" t="s">
        <v>9</v>
      </c>
      <c r="B146" s="395" t="s">
        <v>135</v>
      </c>
      <c r="C146" s="404">
        <f>D146+K146+L146</f>
        <v>0</v>
      </c>
      <c r="D146" s="404">
        <f>E146+F146+G146+H146+I146+J146</f>
        <v>0</v>
      </c>
      <c r="E146" s="409"/>
      <c r="F146" s="409"/>
      <c r="G146" s="409"/>
      <c r="H146" s="409"/>
      <c r="I146" s="409"/>
      <c r="J146" s="409"/>
      <c r="K146" s="409"/>
      <c r="L146" s="409"/>
      <c r="M146" s="409" t="e">
        <f>'03'!#REF!+'04'!#REF!</f>
        <v>#REF!</v>
      </c>
      <c r="N146" s="409" t="e">
        <f t="shared" si="26"/>
        <v>#REF!</v>
      </c>
      <c r="O146" s="409" t="e">
        <f>'07'!#REF!</f>
        <v>#REF!</v>
      </c>
      <c r="P146" s="409" t="e">
        <f t="shared" si="27"/>
        <v>#REF!</v>
      </c>
    </row>
    <row r="147" spans="1:16" ht="24.75" customHeight="1" hidden="1">
      <c r="A147" s="394" t="s">
        <v>136</v>
      </c>
      <c r="B147" s="395" t="s">
        <v>137</v>
      </c>
      <c r="C147" s="404">
        <f>C148+C157</f>
        <v>3783844</v>
      </c>
      <c r="D147" s="404">
        <f aca="true" t="shared" si="28" ref="D147:L147">D148+D157</f>
        <v>153933</v>
      </c>
      <c r="E147" s="404">
        <f t="shared" si="28"/>
        <v>152030</v>
      </c>
      <c r="F147" s="404">
        <f t="shared" si="28"/>
        <v>0</v>
      </c>
      <c r="G147" s="404">
        <f t="shared" si="28"/>
        <v>0</v>
      </c>
      <c r="H147" s="404">
        <f t="shared" si="28"/>
        <v>0</v>
      </c>
      <c r="I147" s="404">
        <f t="shared" si="28"/>
        <v>1903</v>
      </c>
      <c r="J147" s="404">
        <f t="shared" si="28"/>
        <v>0</v>
      </c>
      <c r="K147" s="404">
        <f t="shared" si="28"/>
        <v>3419094</v>
      </c>
      <c r="L147" s="404">
        <f t="shared" si="28"/>
        <v>210817</v>
      </c>
      <c r="M147" s="404" t="e">
        <f>'03'!#REF!+'04'!#REF!</f>
        <v>#REF!</v>
      </c>
      <c r="N147" s="404" t="e">
        <f t="shared" si="26"/>
        <v>#REF!</v>
      </c>
      <c r="O147" s="404" t="e">
        <f>'07'!#REF!</f>
        <v>#REF!</v>
      </c>
      <c r="P147" s="404" t="e">
        <f t="shared" si="27"/>
        <v>#REF!</v>
      </c>
    </row>
    <row r="148" spans="1:16" ht="24.75" customHeight="1" hidden="1">
      <c r="A148" s="394" t="s">
        <v>52</v>
      </c>
      <c r="B148" s="434" t="s">
        <v>138</v>
      </c>
      <c r="C148" s="404">
        <f>SUM(C149:C156)</f>
        <v>3570996</v>
      </c>
      <c r="D148" s="404">
        <f aca="true" t="shared" si="29" ref="D148:L148">SUM(D149:D156)</f>
        <v>28994</v>
      </c>
      <c r="E148" s="404">
        <f t="shared" si="29"/>
        <v>28591</v>
      </c>
      <c r="F148" s="404">
        <f t="shared" si="29"/>
        <v>0</v>
      </c>
      <c r="G148" s="404">
        <f t="shared" si="29"/>
        <v>0</v>
      </c>
      <c r="H148" s="404">
        <f t="shared" si="29"/>
        <v>0</v>
      </c>
      <c r="I148" s="404">
        <f t="shared" si="29"/>
        <v>403</v>
      </c>
      <c r="J148" s="404">
        <f t="shared" si="29"/>
        <v>0</v>
      </c>
      <c r="K148" s="404">
        <f t="shared" si="29"/>
        <v>3331185</v>
      </c>
      <c r="L148" s="404">
        <f t="shared" si="29"/>
        <v>210817</v>
      </c>
      <c r="M148" s="404" t="e">
        <f>'03'!#REF!+'04'!#REF!</f>
        <v>#REF!</v>
      </c>
      <c r="N148" s="404" t="e">
        <f t="shared" si="26"/>
        <v>#REF!</v>
      </c>
      <c r="O148" s="404" t="e">
        <f>'07'!#REF!</f>
        <v>#REF!</v>
      </c>
      <c r="P148" s="404" t="e">
        <f t="shared" si="27"/>
        <v>#REF!</v>
      </c>
    </row>
    <row r="149" spans="1:16" ht="24.75" customHeight="1" hidden="1">
      <c r="A149" s="432" t="s">
        <v>54</v>
      </c>
      <c r="B149" s="433" t="s">
        <v>139</v>
      </c>
      <c r="C149" s="404">
        <f aca="true" t="shared" si="30" ref="C149:C157">D149+K149+L149</f>
        <v>151549</v>
      </c>
      <c r="D149" s="404">
        <f aca="true" t="shared" si="31" ref="D149:D157">E149+F149+G149+H149+I149+J149</f>
        <v>12849</v>
      </c>
      <c r="E149" s="409">
        <v>12446</v>
      </c>
      <c r="F149" s="409"/>
      <c r="G149" s="409"/>
      <c r="H149" s="409"/>
      <c r="I149" s="409">
        <v>403</v>
      </c>
      <c r="J149" s="409"/>
      <c r="K149" s="409">
        <v>35200</v>
      </c>
      <c r="L149" s="409">
        <v>103500</v>
      </c>
      <c r="M149" s="409" t="e">
        <f>'03'!#REF!+'04'!#REF!</f>
        <v>#REF!</v>
      </c>
      <c r="N149" s="409" t="e">
        <f t="shared" si="26"/>
        <v>#REF!</v>
      </c>
      <c r="O149" s="409" t="e">
        <f>'07'!#REF!</f>
        <v>#REF!</v>
      </c>
      <c r="P149" s="409" t="e">
        <f t="shared" si="27"/>
        <v>#REF!</v>
      </c>
    </row>
    <row r="150" spans="1:16" ht="24.75" customHeight="1" hidden="1">
      <c r="A150" s="432" t="s">
        <v>55</v>
      </c>
      <c r="B150" s="433" t="s">
        <v>140</v>
      </c>
      <c r="C150" s="404">
        <f t="shared" si="30"/>
        <v>0</v>
      </c>
      <c r="D150" s="404">
        <f t="shared" si="31"/>
        <v>0</v>
      </c>
      <c r="E150" s="409"/>
      <c r="F150" s="409"/>
      <c r="G150" s="409"/>
      <c r="H150" s="409"/>
      <c r="I150" s="409"/>
      <c r="J150" s="409"/>
      <c r="K150" s="409"/>
      <c r="L150" s="409"/>
      <c r="M150" s="409" t="e">
        <f>'03'!#REF!+'04'!#REF!</f>
        <v>#REF!</v>
      </c>
      <c r="N150" s="409" t="e">
        <f t="shared" si="26"/>
        <v>#REF!</v>
      </c>
      <c r="O150" s="409" t="e">
        <f>'07'!#REF!</f>
        <v>#REF!</v>
      </c>
      <c r="P150" s="409" t="e">
        <f t="shared" si="27"/>
        <v>#REF!</v>
      </c>
    </row>
    <row r="151" spans="1:16" ht="24.75" customHeight="1" hidden="1">
      <c r="A151" s="432" t="s">
        <v>141</v>
      </c>
      <c r="B151" s="433" t="s">
        <v>202</v>
      </c>
      <c r="C151" s="404">
        <f t="shared" si="30"/>
        <v>0</v>
      </c>
      <c r="D151" s="404">
        <f t="shared" si="31"/>
        <v>0</v>
      </c>
      <c r="E151" s="409"/>
      <c r="F151" s="409"/>
      <c r="G151" s="409"/>
      <c r="H151" s="409"/>
      <c r="I151" s="409"/>
      <c r="J151" s="409"/>
      <c r="K151" s="409"/>
      <c r="L151" s="409"/>
      <c r="M151" s="409" t="e">
        <f>'03'!#REF!</f>
        <v>#REF!</v>
      </c>
      <c r="N151" s="409" t="e">
        <f t="shared" si="26"/>
        <v>#REF!</v>
      </c>
      <c r="O151" s="409" t="e">
        <f>'07'!#REF!</f>
        <v>#REF!</v>
      </c>
      <c r="P151" s="409" t="e">
        <f t="shared" si="27"/>
        <v>#REF!</v>
      </c>
    </row>
    <row r="152" spans="1:16" ht="24.75" customHeight="1" hidden="1">
      <c r="A152" s="432" t="s">
        <v>143</v>
      </c>
      <c r="B152" s="433" t="s">
        <v>142</v>
      </c>
      <c r="C152" s="404">
        <f t="shared" si="30"/>
        <v>3068593</v>
      </c>
      <c r="D152" s="404">
        <f t="shared" si="31"/>
        <v>0</v>
      </c>
      <c r="E152" s="409"/>
      <c r="F152" s="409"/>
      <c r="G152" s="409"/>
      <c r="H152" s="409"/>
      <c r="I152" s="409"/>
      <c r="J152" s="409"/>
      <c r="K152" s="409">
        <v>3068593</v>
      </c>
      <c r="L152" s="409"/>
      <c r="M152" s="409" t="e">
        <f>'03'!#REF!+'04'!#REF!</f>
        <v>#REF!</v>
      </c>
      <c r="N152" s="409" t="e">
        <f t="shared" si="26"/>
        <v>#REF!</v>
      </c>
      <c r="O152" s="409" t="e">
        <f>'07'!#REF!</f>
        <v>#REF!</v>
      </c>
      <c r="P152" s="409" t="e">
        <f t="shared" si="27"/>
        <v>#REF!</v>
      </c>
    </row>
    <row r="153" spans="1:16" ht="24.75" customHeight="1" hidden="1">
      <c r="A153" s="432" t="s">
        <v>145</v>
      </c>
      <c r="B153" s="433" t="s">
        <v>144</v>
      </c>
      <c r="C153" s="404">
        <f t="shared" si="30"/>
        <v>198092</v>
      </c>
      <c r="D153" s="404">
        <f t="shared" si="31"/>
        <v>0</v>
      </c>
      <c r="E153" s="409"/>
      <c r="F153" s="409"/>
      <c r="G153" s="409"/>
      <c r="H153" s="409"/>
      <c r="I153" s="409"/>
      <c r="J153" s="409"/>
      <c r="K153" s="409">
        <v>198092</v>
      </c>
      <c r="L153" s="409"/>
      <c r="M153" s="409" t="e">
        <f>'03'!#REF!+'04'!#REF!</f>
        <v>#REF!</v>
      </c>
      <c r="N153" s="409" t="e">
        <f t="shared" si="26"/>
        <v>#REF!</v>
      </c>
      <c r="O153" s="409" t="e">
        <f>'07'!#REF!</f>
        <v>#REF!</v>
      </c>
      <c r="P153" s="409" t="e">
        <f t="shared" si="27"/>
        <v>#REF!</v>
      </c>
    </row>
    <row r="154" spans="1:16" ht="24.75" customHeight="1" hidden="1">
      <c r="A154" s="432" t="s">
        <v>147</v>
      </c>
      <c r="B154" s="433" t="s">
        <v>146</v>
      </c>
      <c r="C154" s="404">
        <f t="shared" si="30"/>
        <v>0</v>
      </c>
      <c r="D154" s="404">
        <f t="shared" si="31"/>
        <v>0</v>
      </c>
      <c r="E154" s="409"/>
      <c r="F154" s="409"/>
      <c r="G154" s="409"/>
      <c r="H154" s="409"/>
      <c r="I154" s="409"/>
      <c r="J154" s="409"/>
      <c r="K154" s="409"/>
      <c r="L154" s="409"/>
      <c r="M154" s="409" t="e">
        <f>'03'!#REF!+'04'!#REF!</f>
        <v>#REF!</v>
      </c>
      <c r="N154" s="409" t="e">
        <f t="shared" si="26"/>
        <v>#REF!</v>
      </c>
      <c r="O154" s="409" t="e">
        <f>'07'!#REF!</f>
        <v>#REF!</v>
      </c>
      <c r="P154" s="409" t="e">
        <f t="shared" si="27"/>
        <v>#REF!</v>
      </c>
    </row>
    <row r="155" spans="1:16" ht="24.75" customHeight="1" hidden="1">
      <c r="A155" s="432" t="s">
        <v>149</v>
      </c>
      <c r="B155" s="435" t="s">
        <v>148</v>
      </c>
      <c r="C155" s="404">
        <f t="shared" si="30"/>
        <v>0</v>
      </c>
      <c r="D155" s="404">
        <f t="shared" si="31"/>
        <v>0</v>
      </c>
      <c r="E155" s="409"/>
      <c r="F155" s="409"/>
      <c r="G155" s="409"/>
      <c r="H155" s="409"/>
      <c r="I155" s="409"/>
      <c r="J155" s="409"/>
      <c r="K155" s="409"/>
      <c r="L155" s="409"/>
      <c r="M155" s="409" t="e">
        <f>'03'!#REF!+'04'!#REF!</f>
        <v>#REF!</v>
      </c>
      <c r="N155" s="409" t="e">
        <f t="shared" si="26"/>
        <v>#REF!</v>
      </c>
      <c r="O155" s="409" t="e">
        <f>'07'!#REF!</f>
        <v>#REF!</v>
      </c>
      <c r="P155" s="409" t="e">
        <f t="shared" si="27"/>
        <v>#REF!</v>
      </c>
    </row>
    <row r="156" spans="1:16" ht="24.75" customHeight="1" hidden="1">
      <c r="A156" s="432" t="s">
        <v>186</v>
      </c>
      <c r="B156" s="433" t="s">
        <v>150</v>
      </c>
      <c r="C156" s="404">
        <f t="shared" si="30"/>
        <v>152762</v>
      </c>
      <c r="D156" s="404">
        <f t="shared" si="31"/>
        <v>16145</v>
      </c>
      <c r="E156" s="409">
        <v>16145</v>
      </c>
      <c r="F156" s="409"/>
      <c r="G156" s="409"/>
      <c r="H156" s="409"/>
      <c r="I156" s="409"/>
      <c r="J156" s="409"/>
      <c r="K156" s="409">
        <v>29300</v>
      </c>
      <c r="L156" s="409">
        <v>107317</v>
      </c>
      <c r="M156" s="409" t="e">
        <f>'03'!#REF!+'04'!#REF!</f>
        <v>#REF!</v>
      </c>
      <c r="N156" s="409" t="e">
        <f t="shared" si="26"/>
        <v>#REF!</v>
      </c>
      <c r="O156" s="409" t="e">
        <f>'07'!#REF!</f>
        <v>#REF!</v>
      </c>
      <c r="P156" s="409" t="e">
        <f t="shared" si="27"/>
        <v>#REF!</v>
      </c>
    </row>
    <row r="157" spans="1:16" ht="24.75" customHeight="1" hidden="1">
      <c r="A157" s="394" t="s">
        <v>53</v>
      </c>
      <c r="B157" s="395" t="s">
        <v>151</v>
      </c>
      <c r="C157" s="404">
        <f t="shared" si="30"/>
        <v>212848</v>
      </c>
      <c r="D157" s="404">
        <f t="shared" si="31"/>
        <v>124939</v>
      </c>
      <c r="E157" s="409">
        <v>123439</v>
      </c>
      <c r="F157" s="409"/>
      <c r="G157" s="409"/>
      <c r="H157" s="409"/>
      <c r="I157" s="409">
        <v>1500</v>
      </c>
      <c r="J157" s="409"/>
      <c r="K157" s="409">
        <v>87909</v>
      </c>
      <c r="L157" s="409"/>
      <c r="M157" s="404" t="e">
        <f>'03'!#REF!+'04'!#REF!</f>
        <v>#REF!</v>
      </c>
      <c r="N157" s="404" t="e">
        <f t="shared" si="26"/>
        <v>#REF!</v>
      </c>
      <c r="O157" s="404" t="e">
        <f>'07'!#REF!</f>
        <v>#REF!</v>
      </c>
      <c r="P157" s="404" t="e">
        <f t="shared" si="27"/>
        <v>#REF!</v>
      </c>
    </row>
    <row r="158" spans="1:16" ht="24.75" customHeight="1" hidden="1">
      <c r="A158" s="467" t="s">
        <v>76</v>
      </c>
      <c r="B158" s="496" t="s">
        <v>215</v>
      </c>
      <c r="C158" s="480">
        <f>(C149+C150+C151)/C148</f>
        <v>0.04243886019474679</v>
      </c>
      <c r="D158" s="396">
        <f aca="true" t="shared" si="32" ref="D158:L158">(D149+D150+D151)/D148</f>
        <v>0.443160653928399</v>
      </c>
      <c r="E158" s="415">
        <f t="shared" si="32"/>
        <v>0.43531181140918473</v>
      </c>
      <c r="F158" s="415" t="e">
        <f t="shared" si="32"/>
        <v>#DIV/0!</v>
      </c>
      <c r="G158" s="415" t="e">
        <f t="shared" si="32"/>
        <v>#DIV/0!</v>
      </c>
      <c r="H158" s="415" t="e">
        <f t="shared" si="32"/>
        <v>#DIV/0!</v>
      </c>
      <c r="I158" s="415">
        <f t="shared" si="32"/>
        <v>1</v>
      </c>
      <c r="J158" s="415" t="e">
        <f t="shared" si="32"/>
        <v>#DIV/0!</v>
      </c>
      <c r="K158" s="415">
        <f t="shared" si="32"/>
        <v>0.010566810309244308</v>
      </c>
      <c r="L158" s="415">
        <f t="shared" si="32"/>
        <v>0.4909471247574911</v>
      </c>
      <c r="M158" s="426"/>
      <c r="N158" s="497"/>
      <c r="O158" s="497"/>
      <c r="P158" s="497"/>
    </row>
    <row r="159" spans="1:16" ht="17.25" hidden="1">
      <c r="A159" s="1344" t="s">
        <v>500</v>
      </c>
      <c r="B159" s="1344"/>
      <c r="C159" s="409">
        <f>C142-C145-C146-C147</f>
        <v>0</v>
      </c>
      <c r="D159" s="409">
        <f aca="true" t="shared" si="33" ref="D159:L159">D142-D145-D146-D147</f>
        <v>0</v>
      </c>
      <c r="E159" s="409">
        <f t="shared" si="33"/>
        <v>0</v>
      </c>
      <c r="F159" s="409">
        <f t="shared" si="33"/>
        <v>0</v>
      </c>
      <c r="G159" s="409">
        <f t="shared" si="33"/>
        <v>0</v>
      </c>
      <c r="H159" s="409">
        <f t="shared" si="33"/>
        <v>0</v>
      </c>
      <c r="I159" s="409">
        <f t="shared" si="33"/>
        <v>0</v>
      </c>
      <c r="J159" s="409">
        <f t="shared" si="33"/>
        <v>0</v>
      </c>
      <c r="K159" s="409">
        <f t="shared" si="33"/>
        <v>0</v>
      </c>
      <c r="L159" s="409">
        <f t="shared" si="33"/>
        <v>0</v>
      </c>
      <c r="M159" s="426"/>
      <c r="N159" s="497"/>
      <c r="O159" s="497"/>
      <c r="P159" s="497"/>
    </row>
    <row r="160" spans="1:16" ht="17.25" hidden="1">
      <c r="A160" s="1343" t="s">
        <v>501</v>
      </c>
      <c r="B160" s="1343"/>
      <c r="C160" s="409">
        <f>C147-C148-C157</f>
        <v>0</v>
      </c>
      <c r="D160" s="409">
        <f aca="true" t="shared" si="34" ref="D160:L160">D147-D148-D157</f>
        <v>0</v>
      </c>
      <c r="E160" s="409">
        <f t="shared" si="34"/>
        <v>0</v>
      </c>
      <c r="F160" s="409">
        <f t="shared" si="34"/>
        <v>0</v>
      </c>
      <c r="G160" s="409">
        <f t="shared" si="34"/>
        <v>0</v>
      </c>
      <c r="H160" s="409">
        <f t="shared" si="34"/>
        <v>0</v>
      </c>
      <c r="I160" s="409">
        <f t="shared" si="34"/>
        <v>0</v>
      </c>
      <c r="J160" s="409">
        <f t="shared" si="34"/>
        <v>0</v>
      </c>
      <c r="K160" s="409">
        <f t="shared" si="34"/>
        <v>0</v>
      </c>
      <c r="L160" s="409">
        <f t="shared" si="34"/>
        <v>0</v>
      </c>
      <c r="M160" s="426"/>
      <c r="N160" s="497"/>
      <c r="O160" s="497"/>
      <c r="P160" s="497"/>
    </row>
    <row r="161" spans="1:16" ht="18.75" hidden="1">
      <c r="A161" s="482"/>
      <c r="B161" s="498" t="s">
        <v>520</v>
      </c>
      <c r="C161" s="498"/>
      <c r="D161" s="470"/>
      <c r="E161" s="470"/>
      <c r="F161" s="470"/>
      <c r="G161" s="1340" t="s">
        <v>520</v>
      </c>
      <c r="H161" s="1340"/>
      <c r="I161" s="1340"/>
      <c r="J161" s="1340"/>
      <c r="K161" s="1340"/>
      <c r="L161" s="1340"/>
      <c r="M161" s="485"/>
      <c r="N161" s="485"/>
      <c r="O161" s="485"/>
      <c r="P161" s="485"/>
    </row>
    <row r="162" spans="1:16" ht="18.75" hidden="1">
      <c r="A162" s="1341" t="s">
        <v>4</v>
      </c>
      <c r="B162" s="1341"/>
      <c r="C162" s="1341"/>
      <c r="D162" s="1341"/>
      <c r="E162" s="470"/>
      <c r="F162" s="470"/>
      <c r="G162" s="499"/>
      <c r="H162" s="1342" t="s">
        <v>521</v>
      </c>
      <c r="I162" s="1342"/>
      <c r="J162" s="1342"/>
      <c r="K162" s="1342"/>
      <c r="L162" s="1342"/>
      <c r="M162" s="485"/>
      <c r="N162" s="485"/>
      <c r="O162" s="485"/>
      <c r="P162" s="485"/>
    </row>
    <row r="163" ht="15" hidden="1"/>
    <row r="164" ht="15" hidden="1"/>
    <row r="165" ht="15" hidden="1"/>
    <row r="166" ht="15" hidden="1"/>
    <row r="167" ht="15" hidden="1"/>
    <row r="168" ht="15" hidden="1"/>
    <row r="169" ht="15" hidden="1"/>
    <row r="170" ht="15" hidden="1"/>
    <row r="171" ht="15" hidden="1"/>
    <row r="172" ht="15" hidden="1"/>
    <row r="173" spans="1:13" ht="16.5" hidden="1">
      <c r="A173" s="1320" t="s">
        <v>33</v>
      </c>
      <c r="B173" s="1321"/>
      <c r="C173" s="481"/>
      <c r="D173" s="1322" t="s">
        <v>79</v>
      </c>
      <c r="E173" s="1322"/>
      <c r="F173" s="1322"/>
      <c r="G173" s="1322"/>
      <c r="H173" s="1322"/>
      <c r="I173" s="1322"/>
      <c r="J173" s="1322"/>
      <c r="K173" s="1323"/>
      <c r="L173" s="1323"/>
      <c r="M173" s="485"/>
    </row>
    <row r="174" spans="1:13" ht="16.5" hidden="1">
      <c r="A174" s="1302" t="s">
        <v>344</v>
      </c>
      <c r="B174" s="1302"/>
      <c r="C174" s="1302"/>
      <c r="D174" s="1322" t="s">
        <v>216</v>
      </c>
      <c r="E174" s="1322"/>
      <c r="F174" s="1322"/>
      <c r="G174" s="1322"/>
      <c r="H174" s="1322"/>
      <c r="I174" s="1322"/>
      <c r="J174" s="1322"/>
      <c r="K174" s="1336" t="s">
        <v>510</v>
      </c>
      <c r="L174" s="1336"/>
      <c r="M174" s="482"/>
    </row>
    <row r="175" spans="1:13" ht="16.5" hidden="1">
      <c r="A175" s="1302" t="s">
        <v>345</v>
      </c>
      <c r="B175" s="1302"/>
      <c r="C175" s="416"/>
      <c r="D175" s="1337" t="s">
        <v>11</v>
      </c>
      <c r="E175" s="1337"/>
      <c r="F175" s="1337"/>
      <c r="G175" s="1337"/>
      <c r="H175" s="1337"/>
      <c r="I175" s="1337"/>
      <c r="J175" s="1337"/>
      <c r="K175" s="1323"/>
      <c r="L175" s="1323"/>
      <c r="M175" s="485"/>
    </row>
    <row r="176" spans="1:13" ht="15.75" hidden="1">
      <c r="A176" s="437" t="s">
        <v>119</v>
      </c>
      <c r="B176" s="437"/>
      <c r="C176" s="422"/>
      <c r="D176" s="409"/>
      <c r="E176" s="409">
        <v>885923</v>
      </c>
      <c r="F176" s="409"/>
      <c r="G176" s="409">
        <v>131438</v>
      </c>
      <c r="H176" s="409"/>
      <c r="I176" s="409">
        <v>900603</v>
      </c>
      <c r="J176" s="409"/>
      <c r="K176" s="409">
        <v>4102035.7</v>
      </c>
      <c r="L176" s="409"/>
      <c r="M176" s="482"/>
    </row>
    <row r="177" spans="1:13" ht="15.75" hidden="1">
      <c r="A177" s="486"/>
      <c r="B177" s="486" t="s">
        <v>94</v>
      </c>
      <c r="C177" s="486"/>
      <c r="D177" s="486"/>
      <c r="E177" s="486"/>
      <c r="F177" s="486"/>
      <c r="G177" s="486"/>
      <c r="H177" s="486"/>
      <c r="I177" s="486"/>
      <c r="J177" s="486"/>
      <c r="K177" s="1326"/>
      <c r="L177" s="1326"/>
      <c r="M177" s="482"/>
    </row>
    <row r="178" spans="1:13" ht="15.75" hidden="1">
      <c r="A178" s="966" t="s">
        <v>71</v>
      </c>
      <c r="B178" s="967"/>
      <c r="C178" s="1324" t="s">
        <v>38</v>
      </c>
      <c r="D178" s="1330" t="s">
        <v>339</v>
      </c>
      <c r="E178" s="1330"/>
      <c r="F178" s="1330"/>
      <c r="G178" s="1330"/>
      <c r="H178" s="1330"/>
      <c r="I178" s="1330"/>
      <c r="J178" s="1330"/>
      <c r="K178" s="1330"/>
      <c r="L178" s="1330"/>
      <c r="M178" s="485"/>
    </row>
    <row r="179" spans="1:13" ht="15.75" hidden="1">
      <c r="A179" s="968"/>
      <c r="B179" s="969"/>
      <c r="C179" s="1324"/>
      <c r="D179" s="1331" t="s">
        <v>207</v>
      </c>
      <c r="E179" s="1332"/>
      <c r="F179" s="1332"/>
      <c r="G179" s="1332"/>
      <c r="H179" s="1332"/>
      <c r="I179" s="1332"/>
      <c r="J179" s="1333"/>
      <c r="K179" s="1317" t="s">
        <v>208</v>
      </c>
      <c r="L179" s="1317" t="s">
        <v>209</v>
      </c>
      <c r="M179" s="482"/>
    </row>
    <row r="180" spans="1:13" ht="15.75" hidden="1">
      <c r="A180" s="968"/>
      <c r="B180" s="969"/>
      <c r="C180" s="1324"/>
      <c r="D180" s="1325" t="s">
        <v>37</v>
      </c>
      <c r="E180" s="1327" t="s">
        <v>7</v>
      </c>
      <c r="F180" s="1328"/>
      <c r="G180" s="1328"/>
      <c r="H180" s="1328"/>
      <c r="I180" s="1328"/>
      <c r="J180" s="1329"/>
      <c r="K180" s="1334"/>
      <c r="L180" s="1318"/>
      <c r="M180" s="482"/>
    </row>
    <row r="181" spans="1:16" ht="15.75" hidden="1">
      <c r="A181" s="1338"/>
      <c r="B181" s="1339"/>
      <c r="C181" s="1324"/>
      <c r="D181" s="1325"/>
      <c r="E181" s="488" t="s">
        <v>210</v>
      </c>
      <c r="F181" s="488" t="s">
        <v>211</v>
      </c>
      <c r="G181" s="488" t="s">
        <v>212</v>
      </c>
      <c r="H181" s="488" t="s">
        <v>213</v>
      </c>
      <c r="I181" s="488" t="s">
        <v>346</v>
      </c>
      <c r="J181" s="488" t="s">
        <v>214</v>
      </c>
      <c r="K181" s="1335"/>
      <c r="L181" s="1319"/>
      <c r="M181" s="1314" t="s">
        <v>502</v>
      </c>
      <c r="N181" s="1314"/>
      <c r="O181" s="1314"/>
      <c r="P181" s="1314"/>
    </row>
    <row r="182" spans="1:16" ht="15" hidden="1">
      <c r="A182" s="1315" t="s">
        <v>6</v>
      </c>
      <c r="B182" s="1316"/>
      <c r="C182" s="489">
        <v>1</v>
      </c>
      <c r="D182" s="490">
        <v>2</v>
      </c>
      <c r="E182" s="489">
        <v>3</v>
      </c>
      <c r="F182" s="490">
        <v>4</v>
      </c>
      <c r="G182" s="489">
        <v>5</v>
      </c>
      <c r="H182" s="490">
        <v>6</v>
      </c>
      <c r="I182" s="489">
        <v>7</v>
      </c>
      <c r="J182" s="490">
        <v>8</v>
      </c>
      <c r="K182" s="489">
        <v>9</v>
      </c>
      <c r="L182" s="490">
        <v>10</v>
      </c>
      <c r="M182" s="491" t="s">
        <v>503</v>
      </c>
      <c r="N182" s="492" t="s">
        <v>506</v>
      </c>
      <c r="O182" s="492" t="s">
        <v>504</v>
      </c>
      <c r="P182" s="492" t="s">
        <v>505</v>
      </c>
    </row>
    <row r="183" spans="1:16" ht="24.75" customHeight="1" hidden="1">
      <c r="A183" s="429" t="s">
        <v>0</v>
      </c>
      <c r="B183" s="430" t="s">
        <v>131</v>
      </c>
      <c r="C183" s="404">
        <f>C184+C185</f>
        <v>18825447</v>
      </c>
      <c r="D183" s="404">
        <f aca="true" t="shared" si="35" ref="D183:L183">D184+D185</f>
        <v>2403583</v>
      </c>
      <c r="E183" s="404">
        <f t="shared" si="35"/>
        <v>1170412</v>
      </c>
      <c r="F183" s="404">
        <f t="shared" si="35"/>
        <v>0</v>
      </c>
      <c r="G183" s="404">
        <f t="shared" si="35"/>
        <v>131438</v>
      </c>
      <c r="H183" s="404">
        <f t="shared" si="35"/>
        <v>651569</v>
      </c>
      <c r="I183" s="404">
        <f t="shared" si="35"/>
        <v>276284</v>
      </c>
      <c r="J183" s="404">
        <f t="shared" si="35"/>
        <v>173880</v>
      </c>
      <c r="K183" s="404">
        <f t="shared" si="35"/>
        <v>2849581</v>
      </c>
      <c r="L183" s="404">
        <f t="shared" si="35"/>
        <v>13572283</v>
      </c>
      <c r="M183" s="404" t="e">
        <f>'03'!#REF!+'04'!#REF!</f>
        <v>#REF!</v>
      </c>
      <c r="N183" s="404" t="e">
        <f>C183-M183</f>
        <v>#REF!</v>
      </c>
      <c r="O183" s="404" t="e">
        <f>'07'!#REF!</f>
        <v>#REF!</v>
      </c>
      <c r="P183" s="404" t="e">
        <f>C183-O183</f>
        <v>#REF!</v>
      </c>
    </row>
    <row r="184" spans="1:16" ht="24.75" customHeight="1" hidden="1">
      <c r="A184" s="432">
        <v>1</v>
      </c>
      <c r="B184" s="433" t="s">
        <v>132</v>
      </c>
      <c r="C184" s="404">
        <f>D184+K184+L184</f>
        <v>6020000</v>
      </c>
      <c r="D184" s="404">
        <f>E184+F184+G184+H184+I184+J184</f>
        <v>1917964</v>
      </c>
      <c r="E184" s="409">
        <v>885923</v>
      </c>
      <c r="F184" s="409">
        <v>0</v>
      </c>
      <c r="G184" s="409">
        <v>131438</v>
      </c>
      <c r="H184" s="409">
        <v>649319</v>
      </c>
      <c r="I184" s="409">
        <v>251284</v>
      </c>
      <c r="J184" s="409">
        <v>0</v>
      </c>
      <c r="K184" s="409">
        <v>442933</v>
      </c>
      <c r="L184" s="409">
        <v>3659103</v>
      </c>
      <c r="M184" s="409" t="e">
        <f>'03'!#REF!+'04'!#REF!</f>
        <v>#REF!</v>
      </c>
      <c r="N184" s="409" t="e">
        <f aca="true" t="shared" si="36" ref="N184:N198">C184-M184</f>
        <v>#REF!</v>
      </c>
      <c r="O184" s="409" t="e">
        <f>'07'!#REF!</f>
        <v>#REF!</v>
      </c>
      <c r="P184" s="409" t="e">
        <f aca="true" t="shared" si="37" ref="P184:P198">C184-O184</f>
        <v>#REF!</v>
      </c>
    </row>
    <row r="185" spans="1:16" ht="24.75" customHeight="1" hidden="1">
      <c r="A185" s="432">
        <v>2</v>
      </c>
      <c r="B185" s="433" t="s">
        <v>133</v>
      </c>
      <c r="C185" s="404">
        <f>D185+K185+L185</f>
        <v>12805447</v>
      </c>
      <c r="D185" s="404">
        <f>E185+F185+G185+H185+I185+J185</f>
        <v>485619</v>
      </c>
      <c r="E185" s="409">
        <v>284489</v>
      </c>
      <c r="F185" s="409">
        <v>0</v>
      </c>
      <c r="G185" s="409">
        <v>0</v>
      </c>
      <c r="H185" s="409">
        <v>2250</v>
      </c>
      <c r="I185" s="409">
        <v>25000</v>
      </c>
      <c r="J185" s="409">
        <v>173880</v>
      </c>
      <c r="K185" s="409">
        <v>2406648</v>
      </c>
      <c r="L185" s="409">
        <v>9913180</v>
      </c>
      <c r="M185" s="409" t="e">
        <f>'03'!#REF!+'04'!#REF!</f>
        <v>#REF!</v>
      </c>
      <c r="N185" s="409" t="e">
        <f t="shared" si="36"/>
        <v>#REF!</v>
      </c>
      <c r="O185" s="409" t="e">
        <f>'07'!#REF!</f>
        <v>#REF!</v>
      </c>
      <c r="P185" s="409" t="e">
        <f t="shared" si="37"/>
        <v>#REF!</v>
      </c>
    </row>
    <row r="186" spans="1:16" ht="24.75" customHeight="1" hidden="1">
      <c r="A186" s="394" t="s">
        <v>1</v>
      </c>
      <c r="B186" s="395" t="s">
        <v>134</v>
      </c>
      <c r="C186" s="404">
        <f>D186+K186+L186</f>
        <v>111980</v>
      </c>
      <c r="D186" s="404">
        <f>E186+F186+G186+H186+I186+J186</f>
        <v>10580</v>
      </c>
      <c r="E186" s="409">
        <v>10580</v>
      </c>
      <c r="F186" s="409">
        <v>0</v>
      </c>
      <c r="G186" s="409">
        <v>0</v>
      </c>
      <c r="H186" s="409">
        <v>0</v>
      </c>
      <c r="I186" s="409">
        <v>0</v>
      </c>
      <c r="J186" s="409">
        <v>0</v>
      </c>
      <c r="K186" s="409">
        <v>0</v>
      </c>
      <c r="L186" s="409">
        <v>101400</v>
      </c>
      <c r="M186" s="409" t="e">
        <f>'03'!#REF!+'04'!#REF!</f>
        <v>#REF!</v>
      </c>
      <c r="N186" s="409" t="e">
        <f t="shared" si="36"/>
        <v>#REF!</v>
      </c>
      <c r="O186" s="409" t="e">
        <f>'07'!#REF!</f>
        <v>#REF!</v>
      </c>
      <c r="P186" s="409" t="e">
        <f t="shared" si="37"/>
        <v>#REF!</v>
      </c>
    </row>
    <row r="187" spans="1:16" ht="24.75" customHeight="1" hidden="1">
      <c r="A187" s="394" t="s">
        <v>9</v>
      </c>
      <c r="B187" s="395" t="s">
        <v>135</v>
      </c>
      <c r="C187" s="404">
        <f>D187+K187+L187</f>
        <v>0</v>
      </c>
      <c r="D187" s="404">
        <f>E187+F187+G187+H187+I187+J187</f>
        <v>0</v>
      </c>
      <c r="E187" s="409">
        <v>0</v>
      </c>
      <c r="F187" s="409">
        <v>0</v>
      </c>
      <c r="G187" s="409">
        <v>0</v>
      </c>
      <c r="H187" s="409">
        <v>0</v>
      </c>
      <c r="I187" s="409">
        <v>0</v>
      </c>
      <c r="J187" s="409">
        <v>0</v>
      </c>
      <c r="K187" s="409">
        <v>0</v>
      </c>
      <c r="L187" s="409">
        <v>0</v>
      </c>
      <c r="M187" s="409" t="e">
        <f>'03'!#REF!+'04'!#REF!</f>
        <v>#REF!</v>
      </c>
      <c r="N187" s="409" t="e">
        <f t="shared" si="36"/>
        <v>#REF!</v>
      </c>
      <c r="O187" s="409" t="e">
        <f>'07'!#REF!</f>
        <v>#REF!</v>
      </c>
      <c r="P187" s="409" t="e">
        <f t="shared" si="37"/>
        <v>#REF!</v>
      </c>
    </row>
    <row r="188" spans="1:16" ht="24.75" customHeight="1" hidden="1">
      <c r="A188" s="394" t="s">
        <v>136</v>
      </c>
      <c r="B188" s="395" t="s">
        <v>137</v>
      </c>
      <c r="C188" s="404">
        <f>C189+C198</f>
        <v>18713467</v>
      </c>
      <c r="D188" s="404">
        <f aca="true" t="shared" si="38" ref="D188:L188">D189+D198</f>
        <v>2393003</v>
      </c>
      <c r="E188" s="404">
        <f t="shared" si="38"/>
        <v>1159832</v>
      </c>
      <c r="F188" s="404">
        <f t="shared" si="38"/>
        <v>0</v>
      </c>
      <c r="G188" s="404">
        <f t="shared" si="38"/>
        <v>131438</v>
      </c>
      <c r="H188" s="404">
        <f t="shared" si="38"/>
        <v>651569</v>
      </c>
      <c r="I188" s="404">
        <f t="shared" si="38"/>
        <v>276284</v>
      </c>
      <c r="J188" s="404">
        <f t="shared" si="38"/>
        <v>173880</v>
      </c>
      <c r="K188" s="404">
        <f t="shared" si="38"/>
        <v>2849581</v>
      </c>
      <c r="L188" s="404">
        <f t="shared" si="38"/>
        <v>13470883</v>
      </c>
      <c r="M188" s="404" t="e">
        <f>'03'!#REF!+'04'!#REF!</f>
        <v>#REF!</v>
      </c>
      <c r="N188" s="404" t="e">
        <f t="shared" si="36"/>
        <v>#REF!</v>
      </c>
      <c r="O188" s="404" t="e">
        <f>'07'!#REF!</f>
        <v>#REF!</v>
      </c>
      <c r="P188" s="404" t="e">
        <f t="shared" si="37"/>
        <v>#REF!</v>
      </c>
    </row>
    <row r="189" spans="1:16" ht="24.75" customHeight="1" hidden="1">
      <c r="A189" s="394" t="s">
        <v>52</v>
      </c>
      <c r="B189" s="434" t="s">
        <v>138</v>
      </c>
      <c r="C189" s="404">
        <f>SUM(C190:C197)</f>
        <v>16624101</v>
      </c>
      <c r="D189" s="404">
        <f aca="true" t="shared" si="39" ref="D189:L189">SUM(D190:D197)</f>
        <v>670472</v>
      </c>
      <c r="E189" s="404">
        <f t="shared" si="39"/>
        <v>468342</v>
      </c>
      <c r="F189" s="404">
        <f t="shared" si="39"/>
        <v>0</v>
      </c>
      <c r="G189" s="404">
        <f t="shared" si="39"/>
        <v>1000</v>
      </c>
      <c r="H189" s="404">
        <f t="shared" si="39"/>
        <v>2250</v>
      </c>
      <c r="I189" s="404">
        <f t="shared" si="39"/>
        <v>25000</v>
      </c>
      <c r="J189" s="404">
        <f t="shared" si="39"/>
        <v>173880</v>
      </c>
      <c r="K189" s="404">
        <f t="shared" si="39"/>
        <v>2849581</v>
      </c>
      <c r="L189" s="404">
        <f t="shared" si="39"/>
        <v>13104048</v>
      </c>
      <c r="M189" s="404" t="e">
        <f>'03'!#REF!+'04'!#REF!</f>
        <v>#REF!</v>
      </c>
      <c r="N189" s="404" t="e">
        <f t="shared" si="36"/>
        <v>#REF!</v>
      </c>
      <c r="O189" s="404" t="e">
        <f>'07'!#REF!</f>
        <v>#REF!</v>
      </c>
      <c r="P189" s="404" t="e">
        <f t="shared" si="37"/>
        <v>#REF!</v>
      </c>
    </row>
    <row r="190" spans="1:16" ht="24.75" customHeight="1" hidden="1">
      <c r="A190" s="432" t="s">
        <v>54</v>
      </c>
      <c r="B190" s="433" t="s">
        <v>139</v>
      </c>
      <c r="C190" s="404">
        <f aca="true" t="shared" si="40" ref="C190:C198">D190+K190+L190</f>
        <v>2436657</v>
      </c>
      <c r="D190" s="404">
        <f aca="true" t="shared" si="41" ref="D190:D198">E190+F190+G190+H190+I190+J190</f>
        <v>272204</v>
      </c>
      <c r="E190" s="409">
        <v>124700</v>
      </c>
      <c r="F190" s="409">
        <v>0</v>
      </c>
      <c r="G190" s="409">
        <v>1000</v>
      </c>
      <c r="H190" s="409">
        <v>2250</v>
      </c>
      <c r="I190" s="409">
        <v>5000</v>
      </c>
      <c r="J190" s="409">
        <v>139254</v>
      </c>
      <c r="K190" s="409">
        <v>34708</v>
      </c>
      <c r="L190" s="409">
        <v>2129745</v>
      </c>
      <c r="M190" s="409" t="e">
        <f>'03'!#REF!+'04'!#REF!</f>
        <v>#REF!</v>
      </c>
      <c r="N190" s="409" t="e">
        <f t="shared" si="36"/>
        <v>#REF!</v>
      </c>
      <c r="O190" s="409" t="e">
        <f>'07'!#REF!</f>
        <v>#REF!</v>
      </c>
      <c r="P190" s="409" t="e">
        <f t="shared" si="37"/>
        <v>#REF!</v>
      </c>
    </row>
    <row r="191" spans="1:16" ht="24.75" customHeight="1" hidden="1">
      <c r="A191" s="432" t="s">
        <v>55</v>
      </c>
      <c r="B191" s="433" t="s">
        <v>140</v>
      </c>
      <c r="C191" s="404">
        <f t="shared" si="40"/>
        <v>418123</v>
      </c>
      <c r="D191" s="404">
        <f t="shared" si="41"/>
        <v>200</v>
      </c>
      <c r="E191" s="409">
        <v>200</v>
      </c>
      <c r="F191" s="409">
        <v>0</v>
      </c>
      <c r="G191" s="409">
        <v>0</v>
      </c>
      <c r="H191" s="409">
        <v>0</v>
      </c>
      <c r="I191" s="409">
        <v>0</v>
      </c>
      <c r="J191" s="409">
        <v>0</v>
      </c>
      <c r="K191" s="409">
        <v>0</v>
      </c>
      <c r="L191" s="409">
        <v>417923</v>
      </c>
      <c r="M191" s="409" t="e">
        <f>'03'!#REF!+'04'!#REF!</f>
        <v>#REF!</v>
      </c>
      <c r="N191" s="409" t="e">
        <f t="shared" si="36"/>
        <v>#REF!</v>
      </c>
      <c r="O191" s="409" t="e">
        <f>'07'!#REF!</f>
        <v>#REF!</v>
      </c>
      <c r="P191" s="409" t="e">
        <f t="shared" si="37"/>
        <v>#REF!</v>
      </c>
    </row>
    <row r="192" spans="1:16" ht="24.75" customHeight="1" hidden="1">
      <c r="A192" s="432" t="s">
        <v>141</v>
      </c>
      <c r="B192" s="433" t="s">
        <v>202</v>
      </c>
      <c r="C192" s="404">
        <f t="shared" si="40"/>
        <v>0</v>
      </c>
      <c r="D192" s="404">
        <f t="shared" si="41"/>
        <v>0</v>
      </c>
      <c r="E192" s="409">
        <v>0</v>
      </c>
      <c r="F192" s="409">
        <v>0</v>
      </c>
      <c r="G192" s="409">
        <v>0</v>
      </c>
      <c r="H192" s="409">
        <v>0</v>
      </c>
      <c r="I192" s="409">
        <v>0</v>
      </c>
      <c r="J192" s="409">
        <v>0</v>
      </c>
      <c r="K192" s="409">
        <v>0</v>
      </c>
      <c r="L192" s="409">
        <v>0</v>
      </c>
      <c r="M192" s="409" t="e">
        <f>'03'!#REF!</f>
        <v>#REF!</v>
      </c>
      <c r="N192" s="409" t="e">
        <f t="shared" si="36"/>
        <v>#REF!</v>
      </c>
      <c r="O192" s="409" t="e">
        <f>'07'!#REF!</f>
        <v>#REF!</v>
      </c>
      <c r="P192" s="409" t="e">
        <f t="shared" si="37"/>
        <v>#REF!</v>
      </c>
    </row>
    <row r="193" spans="1:16" ht="24.75" customHeight="1" hidden="1">
      <c r="A193" s="432" t="s">
        <v>143</v>
      </c>
      <c r="B193" s="433" t="s">
        <v>142</v>
      </c>
      <c r="C193" s="404">
        <f t="shared" si="40"/>
        <v>13654985</v>
      </c>
      <c r="D193" s="404">
        <f t="shared" si="41"/>
        <v>398068</v>
      </c>
      <c r="E193" s="409">
        <v>343442</v>
      </c>
      <c r="F193" s="409">
        <v>0</v>
      </c>
      <c r="G193" s="409">
        <v>0</v>
      </c>
      <c r="H193" s="409">
        <v>0</v>
      </c>
      <c r="I193" s="409">
        <v>20000</v>
      </c>
      <c r="J193" s="409">
        <v>34626</v>
      </c>
      <c r="K193" s="409">
        <v>2814873</v>
      </c>
      <c r="L193" s="409">
        <v>10442044</v>
      </c>
      <c r="M193" s="409" t="e">
        <f>'03'!#REF!+'04'!#REF!</f>
        <v>#REF!</v>
      </c>
      <c r="N193" s="409" t="e">
        <f t="shared" si="36"/>
        <v>#REF!</v>
      </c>
      <c r="O193" s="409" t="e">
        <f>'07'!#REF!</f>
        <v>#REF!</v>
      </c>
      <c r="P193" s="409" t="e">
        <f t="shared" si="37"/>
        <v>#REF!</v>
      </c>
    </row>
    <row r="194" spans="1:16" ht="24.75" customHeight="1" hidden="1">
      <c r="A194" s="432" t="s">
        <v>145</v>
      </c>
      <c r="B194" s="433" t="s">
        <v>144</v>
      </c>
      <c r="C194" s="404">
        <f t="shared" si="40"/>
        <v>0</v>
      </c>
      <c r="D194" s="404">
        <f t="shared" si="41"/>
        <v>0</v>
      </c>
      <c r="E194" s="409">
        <v>0</v>
      </c>
      <c r="F194" s="409">
        <v>0</v>
      </c>
      <c r="G194" s="409">
        <v>0</v>
      </c>
      <c r="H194" s="409">
        <v>0</v>
      </c>
      <c r="I194" s="409">
        <v>0</v>
      </c>
      <c r="J194" s="409">
        <v>0</v>
      </c>
      <c r="K194" s="409">
        <v>0</v>
      </c>
      <c r="L194" s="409">
        <v>0</v>
      </c>
      <c r="M194" s="409" t="e">
        <f>'03'!#REF!+'04'!#REF!</f>
        <v>#REF!</v>
      </c>
      <c r="N194" s="409" t="e">
        <f t="shared" si="36"/>
        <v>#REF!</v>
      </c>
      <c r="O194" s="409" t="e">
        <f>'07'!#REF!</f>
        <v>#REF!</v>
      </c>
      <c r="P194" s="409" t="e">
        <f t="shared" si="37"/>
        <v>#REF!</v>
      </c>
    </row>
    <row r="195" spans="1:16" ht="24.75" customHeight="1" hidden="1">
      <c r="A195" s="432" t="s">
        <v>147</v>
      </c>
      <c r="B195" s="433" t="s">
        <v>146</v>
      </c>
      <c r="C195" s="404">
        <f t="shared" si="40"/>
        <v>0</v>
      </c>
      <c r="D195" s="404">
        <f t="shared" si="41"/>
        <v>0</v>
      </c>
      <c r="E195" s="409">
        <v>0</v>
      </c>
      <c r="F195" s="409">
        <v>0</v>
      </c>
      <c r="G195" s="409">
        <v>0</v>
      </c>
      <c r="H195" s="409">
        <v>0</v>
      </c>
      <c r="I195" s="409">
        <v>0</v>
      </c>
      <c r="J195" s="409">
        <v>0</v>
      </c>
      <c r="K195" s="409">
        <v>0</v>
      </c>
      <c r="L195" s="409">
        <v>0</v>
      </c>
      <c r="M195" s="409" t="e">
        <f>'03'!#REF!+'04'!#REF!</f>
        <v>#REF!</v>
      </c>
      <c r="N195" s="409" t="e">
        <f t="shared" si="36"/>
        <v>#REF!</v>
      </c>
      <c r="O195" s="409" t="e">
        <f>'07'!#REF!</f>
        <v>#REF!</v>
      </c>
      <c r="P195" s="409" t="e">
        <f t="shared" si="37"/>
        <v>#REF!</v>
      </c>
    </row>
    <row r="196" spans="1:16" ht="24.75" customHeight="1" hidden="1">
      <c r="A196" s="432" t="s">
        <v>149</v>
      </c>
      <c r="B196" s="435" t="s">
        <v>148</v>
      </c>
      <c r="C196" s="404">
        <f t="shared" si="40"/>
        <v>0</v>
      </c>
      <c r="D196" s="404">
        <f t="shared" si="41"/>
        <v>0</v>
      </c>
      <c r="E196" s="409">
        <v>0</v>
      </c>
      <c r="F196" s="409">
        <v>0</v>
      </c>
      <c r="G196" s="409">
        <v>0</v>
      </c>
      <c r="H196" s="409">
        <v>0</v>
      </c>
      <c r="I196" s="409">
        <v>0</v>
      </c>
      <c r="J196" s="409">
        <v>0</v>
      </c>
      <c r="K196" s="409">
        <v>0</v>
      </c>
      <c r="L196" s="409">
        <v>0</v>
      </c>
      <c r="M196" s="409" t="e">
        <f>'03'!#REF!+'04'!#REF!</f>
        <v>#REF!</v>
      </c>
      <c r="N196" s="409" t="e">
        <f t="shared" si="36"/>
        <v>#REF!</v>
      </c>
      <c r="O196" s="409" t="e">
        <f>'07'!#REF!</f>
        <v>#REF!</v>
      </c>
      <c r="P196" s="409" t="e">
        <f t="shared" si="37"/>
        <v>#REF!</v>
      </c>
    </row>
    <row r="197" spans="1:16" ht="24.75" customHeight="1" hidden="1">
      <c r="A197" s="432" t="s">
        <v>186</v>
      </c>
      <c r="B197" s="433" t="s">
        <v>150</v>
      </c>
      <c r="C197" s="404">
        <f t="shared" si="40"/>
        <v>114336</v>
      </c>
      <c r="D197" s="404">
        <f t="shared" si="41"/>
        <v>0</v>
      </c>
      <c r="E197" s="409">
        <v>0</v>
      </c>
      <c r="F197" s="409">
        <v>0</v>
      </c>
      <c r="G197" s="409">
        <v>0</v>
      </c>
      <c r="H197" s="409">
        <v>0</v>
      </c>
      <c r="I197" s="409">
        <v>0</v>
      </c>
      <c r="J197" s="409">
        <v>0</v>
      </c>
      <c r="K197" s="409">
        <v>0</v>
      </c>
      <c r="L197" s="409">
        <v>114336</v>
      </c>
      <c r="M197" s="409" t="e">
        <f>'03'!#REF!+'04'!#REF!</f>
        <v>#REF!</v>
      </c>
      <c r="N197" s="409" t="e">
        <f t="shared" si="36"/>
        <v>#REF!</v>
      </c>
      <c r="O197" s="409" t="e">
        <f>'07'!#REF!</f>
        <v>#REF!</v>
      </c>
      <c r="P197" s="409" t="e">
        <f t="shared" si="37"/>
        <v>#REF!</v>
      </c>
    </row>
    <row r="198" spans="1:16" ht="24.75" customHeight="1" hidden="1">
      <c r="A198" s="394" t="s">
        <v>53</v>
      </c>
      <c r="B198" s="395" t="s">
        <v>151</v>
      </c>
      <c r="C198" s="404">
        <f t="shared" si="40"/>
        <v>2089366</v>
      </c>
      <c r="D198" s="404">
        <f t="shared" si="41"/>
        <v>1722531</v>
      </c>
      <c r="E198" s="409">
        <v>691490</v>
      </c>
      <c r="F198" s="409">
        <v>0</v>
      </c>
      <c r="G198" s="409">
        <v>130438</v>
      </c>
      <c r="H198" s="409">
        <v>649319</v>
      </c>
      <c r="I198" s="409">
        <v>251284</v>
      </c>
      <c r="J198" s="409">
        <v>0</v>
      </c>
      <c r="K198" s="409">
        <v>0</v>
      </c>
      <c r="L198" s="409">
        <v>366835</v>
      </c>
      <c r="M198" s="404" t="e">
        <f>'03'!#REF!+'04'!#REF!</f>
        <v>#REF!</v>
      </c>
      <c r="N198" s="404" t="e">
        <f t="shared" si="36"/>
        <v>#REF!</v>
      </c>
      <c r="O198" s="404" t="e">
        <f>'07'!#REF!</f>
        <v>#REF!</v>
      </c>
      <c r="P198" s="404" t="e">
        <f t="shared" si="37"/>
        <v>#REF!</v>
      </c>
    </row>
    <row r="199" spans="1:16" ht="24.75" customHeight="1" hidden="1">
      <c r="A199" s="467" t="s">
        <v>76</v>
      </c>
      <c r="B199" s="496" t="s">
        <v>215</v>
      </c>
      <c r="C199" s="480">
        <f>(C190+C191+C192)/C189</f>
        <v>0.17172537630756696</v>
      </c>
      <c r="D199" s="396">
        <f aca="true" t="shared" si="42" ref="D199:L199">(D190+D191+D192)/D189</f>
        <v>0.40628691429321434</v>
      </c>
      <c r="E199" s="415">
        <f t="shared" si="42"/>
        <v>0.2666854563545443</v>
      </c>
      <c r="F199" s="415" t="e">
        <f t="shared" si="42"/>
        <v>#DIV/0!</v>
      </c>
      <c r="G199" s="415">
        <f t="shared" si="42"/>
        <v>1</v>
      </c>
      <c r="H199" s="415">
        <f t="shared" si="42"/>
        <v>1</v>
      </c>
      <c r="I199" s="415">
        <f t="shared" si="42"/>
        <v>0.2</v>
      </c>
      <c r="J199" s="415">
        <f t="shared" si="42"/>
        <v>0.8008626639061421</v>
      </c>
      <c r="K199" s="415">
        <f t="shared" si="42"/>
        <v>0.012180036293055014</v>
      </c>
      <c r="L199" s="415">
        <f t="shared" si="42"/>
        <v>0.19441839651381007</v>
      </c>
      <c r="M199" s="426"/>
      <c r="N199" s="497"/>
      <c r="O199" s="497"/>
      <c r="P199" s="497"/>
    </row>
    <row r="200" spans="1:16" ht="17.25" hidden="1">
      <c r="A200" s="1344" t="s">
        <v>500</v>
      </c>
      <c r="B200" s="1344"/>
      <c r="C200" s="409">
        <f>C183-C186-C187-C188</f>
        <v>0</v>
      </c>
      <c r="D200" s="409">
        <f aca="true" t="shared" si="43" ref="D200:L200">D183-D186-D187-D188</f>
        <v>0</v>
      </c>
      <c r="E200" s="409">
        <f t="shared" si="43"/>
        <v>0</v>
      </c>
      <c r="F200" s="409">
        <f t="shared" si="43"/>
        <v>0</v>
      </c>
      <c r="G200" s="409">
        <f t="shared" si="43"/>
        <v>0</v>
      </c>
      <c r="H200" s="409">
        <f t="shared" si="43"/>
        <v>0</v>
      </c>
      <c r="I200" s="409">
        <f t="shared" si="43"/>
        <v>0</v>
      </c>
      <c r="J200" s="409">
        <f t="shared" si="43"/>
        <v>0</v>
      </c>
      <c r="K200" s="409">
        <f t="shared" si="43"/>
        <v>0</v>
      </c>
      <c r="L200" s="409">
        <f t="shared" si="43"/>
        <v>0</v>
      </c>
      <c r="M200" s="426"/>
      <c r="N200" s="497"/>
      <c r="O200" s="497"/>
      <c r="P200" s="497"/>
    </row>
    <row r="201" spans="1:16" ht="17.25" hidden="1">
      <c r="A201" s="1343" t="s">
        <v>501</v>
      </c>
      <c r="B201" s="1343"/>
      <c r="C201" s="409">
        <f>C188-C189-C198</f>
        <v>0</v>
      </c>
      <c r="D201" s="409">
        <f aca="true" t="shared" si="44" ref="D201:L201">D188-D189-D198</f>
        <v>0</v>
      </c>
      <c r="E201" s="409">
        <f t="shared" si="44"/>
        <v>0</v>
      </c>
      <c r="F201" s="409">
        <f t="shared" si="44"/>
        <v>0</v>
      </c>
      <c r="G201" s="409">
        <f t="shared" si="44"/>
        <v>0</v>
      </c>
      <c r="H201" s="409">
        <f t="shared" si="44"/>
        <v>0</v>
      </c>
      <c r="I201" s="409">
        <f t="shared" si="44"/>
        <v>0</v>
      </c>
      <c r="J201" s="409">
        <f t="shared" si="44"/>
        <v>0</v>
      </c>
      <c r="K201" s="409">
        <f t="shared" si="44"/>
        <v>0</v>
      </c>
      <c r="L201" s="409">
        <f t="shared" si="44"/>
        <v>0</v>
      </c>
      <c r="M201" s="426"/>
      <c r="N201" s="497"/>
      <c r="O201" s="497"/>
      <c r="P201" s="497"/>
    </row>
    <row r="202" spans="1:16" ht="18.75" hidden="1">
      <c r="A202" s="482"/>
      <c r="B202" s="498" t="s">
        <v>520</v>
      </c>
      <c r="C202" s="498"/>
      <c r="D202" s="470"/>
      <c r="E202" s="470"/>
      <c r="F202" s="470"/>
      <c r="G202" s="1340" t="s">
        <v>520</v>
      </c>
      <c r="H202" s="1340"/>
      <c r="I202" s="1340"/>
      <c r="J202" s="1340"/>
      <c r="K202" s="1340"/>
      <c r="L202" s="1340"/>
      <c r="M202" s="485"/>
      <c r="N202" s="485"/>
      <c r="O202" s="485"/>
      <c r="P202" s="485"/>
    </row>
    <row r="203" spans="1:16" ht="18.75" hidden="1">
      <c r="A203" s="1341" t="s">
        <v>4</v>
      </c>
      <c r="B203" s="1341"/>
      <c r="C203" s="1341"/>
      <c r="D203" s="1341"/>
      <c r="E203" s="470"/>
      <c r="F203" s="470"/>
      <c r="G203" s="499"/>
      <c r="H203" s="1342" t="s">
        <v>521</v>
      </c>
      <c r="I203" s="1342"/>
      <c r="J203" s="1342"/>
      <c r="K203" s="1342"/>
      <c r="L203" s="1342"/>
      <c r="M203" s="485"/>
      <c r="N203" s="485"/>
      <c r="O203" s="485"/>
      <c r="P203" s="485"/>
    </row>
    <row r="204" ht="15" hidden="1"/>
    <row r="205" ht="15" hidden="1"/>
    <row r="206" ht="15" hidden="1"/>
    <row r="207" ht="15" hidden="1"/>
    <row r="208" ht="15" hidden="1"/>
    <row r="209" ht="15" hidden="1"/>
    <row r="210" ht="15" hidden="1"/>
    <row r="211" ht="15" hidden="1"/>
    <row r="212" ht="15" hidden="1"/>
    <row r="213" spans="1:13" ht="16.5" hidden="1">
      <c r="A213" s="1320" t="s">
        <v>33</v>
      </c>
      <c r="B213" s="1321"/>
      <c r="C213" s="481"/>
      <c r="D213" s="1322" t="s">
        <v>79</v>
      </c>
      <c r="E213" s="1322"/>
      <c r="F213" s="1322"/>
      <c r="G213" s="1322"/>
      <c r="H213" s="1322"/>
      <c r="I213" s="1322"/>
      <c r="J213" s="1322"/>
      <c r="K213" s="1323"/>
      <c r="L213" s="1323"/>
      <c r="M213" s="485"/>
    </row>
    <row r="214" spans="1:13" ht="16.5" hidden="1">
      <c r="A214" s="1302" t="s">
        <v>344</v>
      </c>
      <c r="B214" s="1302"/>
      <c r="C214" s="1302"/>
      <c r="D214" s="1322" t="s">
        <v>216</v>
      </c>
      <c r="E214" s="1322"/>
      <c r="F214" s="1322"/>
      <c r="G214" s="1322"/>
      <c r="H214" s="1322"/>
      <c r="I214" s="1322"/>
      <c r="J214" s="1322"/>
      <c r="K214" s="1336" t="s">
        <v>511</v>
      </c>
      <c r="L214" s="1336"/>
      <c r="M214" s="482"/>
    </row>
    <row r="215" spans="1:13" ht="16.5" hidden="1">
      <c r="A215" s="1302" t="s">
        <v>345</v>
      </c>
      <c r="B215" s="1302"/>
      <c r="C215" s="416"/>
      <c r="D215" s="1337" t="s">
        <v>11</v>
      </c>
      <c r="E215" s="1337"/>
      <c r="F215" s="1337"/>
      <c r="G215" s="1337"/>
      <c r="H215" s="1337"/>
      <c r="I215" s="1337"/>
      <c r="J215" s="1337"/>
      <c r="K215" s="1323"/>
      <c r="L215" s="1323"/>
      <c r="M215" s="485"/>
    </row>
    <row r="216" spans="1:13" ht="15.75" hidden="1">
      <c r="A216" s="437" t="s">
        <v>119</v>
      </c>
      <c r="B216" s="437"/>
      <c r="C216" s="422"/>
      <c r="D216" s="486"/>
      <c r="E216" s="486"/>
      <c r="F216" s="487"/>
      <c r="G216" s="487"/>
      <c r="H216" s="487"/>
      <c r="I216" s="487"/>
      <c r="J216" s="487"/>
      <c r="K216" s="1345"/>
      <c r="L216" s="1345"/>
      <c r="M216" s="482"/>
    </row>
    <row r="217" spans="1:13" ht="15.75" hidden="1">
      <c r="A217" s="486"/>
      <c r="B217" s="486" t="s">
        <v>94</v>
      </c>
      <c r="C217" s="486"/>
      <c r="D217" s="486"/>
      <c r="E217" s="486"/>
      <c r="F217" s="486"/>
      <c r="G217" s="486"/>
      <c r="H217" s="486"/>
      <c r="I217" s="486"/>
      <c r="J217" s="486"/>
      <c r="K217" s="1326"/>
      <c r="L217" s="1326"/>
      <c r="M217" s="482"/>
    </row>
    <row r="218" spans="1:13" ht="15.75" hidden="1">
      <c r="A218" s="966" t="s">
        <v>71</v>
      </c>
      <c r="B218" s="967"/>
      <c r="C218" s="1324" t="s">
        <v>38</v>
      </c>
      <c r="D218" s="1330" t="s">
        <v>339</v>
      </c>
      <c r="E218" s="1330"/>
      <c r="F218" s="1330"/>
      <c r="G218" s="1330"/>
      <c r="H218" s="1330"/>
      <c r="I218" s="1330"/>
      <c r="J218" s="1330"/>
      <c r="K218" s="1330"/>
      <c r="L218" s="1330"/>
      <c r="M218" s="485"/>
    </row>
    <row r="219" spans="1:13" ht="15.75" hidden="1">
      <c r="A219" s="968"/>
      <c r="B219" s="969"/>
      <c r="C219" s="1324"/>
      <c r="D219" s="1331" t="s">
        <v>207</v>
      </c>
      <c r="E219" s="1332"/>
      <c r="F219" s="1332"/>
      <c r="G219" s="1332"/>
      <c r="H219" s="1332"/>
      <c r="I219" s="1332"/>
      <c r="J219" s="1333"/>
      <c r="K219" s="1317" t="s">
        <v>208</v>
      </c>
      <c r="L219" s="1317" t="s">
        <v>209</v>
      </c>
      <c r="M219" s="482"/>
    </row>
    <row r="220" spans="1:13" ht="15.75" hidden="1">
      <c r="A220" s="968"/>
      <c r="B220" s="969"/>
      <c r="C220" s="1324"/>
      <c r="D220" s="1325" t="s">
        <v>37</v>
      </c>
      <c r="E220" s="1327" t="s">
        <v>7</v>
      </c>
      <c r="F220" s="1328"/>
      <c r="G220" s="1328"/>
      <c r="H220" s="1328"/>
      <c r="I220" s="1328"/>
      <c r="J220" s="1329"/>
      <c r="K220" s="1334"/>
      <c r="L220" s="1318"/>
      <c r="M220" s="482"/>
    </row>
    <row r="221" spans="1:16" ht="15.75" hidden="1">
      <c r="A221" s="1338"/>
      <c r="B221" s="1339"/>
      <c r="C221" s="1324"/>
      <c r="D221" s="1325"/>
      <c r="E221" s="488" t="s">
        <v>210</v>
      </c>
      <c r="F221" s="488" t="s">
        <v>211</v>
      </c>
      <c r="G221" s="488" t="s">
        <v>212</v>
      </c>
      <c r="H221" s="488" t="s">
        <v>213</v>
      </c>
      <c r="I221" s="488" t="s">
        <v>346</v>
      </c>
      <c r="J221" s="488" t="s">
        <v>214</v>
      </c>
      <c r="K221" s="1335"/>
      <c r="L221" s="1319"/>
      <c r="M221" s="1314" t="s">
        <v>502</v>
      </c>
      <c r="N221" s="1314"/>
      <c r="O221" s="1314"/>
      <c r="P221" s="1314"/>
    </row>
    <row r="222" spans="1:16" ht="15" hidden="1">
      <c r="A222" s="1315" t="s">
        <v>6</v>
      </c>
      <c r="B222" s="1316"/>
      <c r="C222" s="489">
        <v>1</v>
      </c>
      <c r="D222" s="490">
        <v>2</v>
      </c>
      <c r="E222" s="489">
        <v>3</v>
      </c>
      <c r="F222" s="490">
        <v>4</v>
      </c>
      <c r="G222" s="489">
        <v>5</v>
      </c>
      <c r="H222" s="490">
        <v>6</v>
      </c>
      <c r="I222" s="489">
        <v>7</v>
      </c>
      <c r="J222" s="490">
        <v>8</v>
      </c>
      <c r="K222" s="489">
        <v>9</v>
      </c>
      <c r="L222" s="490">
        <v>10</v>
      </c>
      <c r="M222" s="491" t="s">
        <v>503</v>
      </c>
      <c r="N222" s="492" t="s">
        <v>506</v>
      </c>
      <c r="O222" s="492" t="s">
        <v>504</v>
      </c>
      <c r="P222" s="492" t="s">
        <v>505</v>
      </c>
    </row>
    <row r="223" spans="1:16" ht="24.75" customHeight="1" hidden="1">
      <c r="A223" s="429" t="s">
        <v>0</v>
      </c>
      <c r="B223" s="430" t="s">
        <v>131</v>
      </c>
      <c r="C223" s="404">
        <f>C224+C225</f>
        <v>151317.2</v>
      </c>
      <c r="D223" s="404">
        <f aca="true" t="shared" si="45" ref="D223:L223">D224+D225</f>
        <v>70217.2</v>
      </c>
      <c r="E223" s="404">
        <f t="shared" si="45"/>
        <v>30144.2</v>
      </c>
      <c r="F223" s="404">
        <f t="shared" si="45"/>
        <v>0</v>
      </c>
      <c r="G223" s="404">
        <f t="shared" si="45"/>
        <v>26600</v>
      </c>
      <c r="H223" s="404">
        <f t="shared" si="45"/>
        <v>10300</v>
      </c>
      <c r="I223" s="404">
        <f t="shared" si="45"/>
        <v>0</v>
      </c>
      <c r="J223" s="404">
        <f t="shared" si="45"/>
        <v>3173</v>
      </c>
      <c r="K223" s="404">
        <f t="shared" si="45"/>
        <v>0</v>
      </c>
      <c r="L223" s="404">
        <f t="shared" si="45"/>
        <v>81100</v>
      </c>
      <c r="M223" s="404" t="e">
        <f>'03'!#REF!+'04'!#REF!</f>
        <v>#REF!</v>
      </c>
      <c r="N223" s="404" t="e">
        <f>C223-M223</f>
        <v>#REF!</v>
      </c>
      <c r="O223" s="404" t="e">
        <f>'07'!#REF!</f>
        <v>#REF!</v>
      </c>
      <c r="P223" s="404" t="e">
        <f>C223-O223</f>
        <v>#REF!</v>
      </c>
    </row>
    <row r="224" spans="1:16" ht="24.75" customHeight="1" hidden="1">
      <c r="A224" s="432">
        <v>1</v>
      </c>
      <c r="B224" s="433" t="s">
        <v>132</v>
      </c>
      <c r="C224" s="404">
        <f>D224+K224+L224</f>
        <v>41540</v>
      </c>
      <c r="D224" s="404">
        <f>E224+F224+G224+H224+I224+J224</f>
        <v>41540</v>
      </c>
      <c r="E224" s="409">
        <v>4640</v>
      </c>
      <c r="F224" s="409"/>
      <c r="G224" s="409">
        <v>26600</v>
      </c>
      <c r="H224" s="409">
        <v>10300</v>
      </c>
      <c r="I224" s="409"/>
      <c r="J224" s="409"/>
      <c r="K224" s="409"/>
      <c r="L224" s="409"/>
      <c r="M224" s="409" t="e">
        <f>'03'!#REF!+'04'!#REF!</f>
        <v>#REF!</v>
      </c>
      <c r="N224" s="409" t="e">
        <f aca="true" t="shared" si="46" ref="N224:N238">C224-M224</f>
        <v>#REF!</v>
      </c>
      <c r="O224" s="404" t="e">
        <f>'07'!#REF!</f>
        <v>#REF!</v>
      </c>
      <c r="P224" s="409" t="e">
        <f aca="true" t="shared" si="47" ref="P224:P238">C224-O224</f>
        <v>#REF!</v>
      </c>
    </row>
    <row r="225" spans="1:16" ht="24.75" customHeight="1" hidden="1">
      <c r="A225" s="432">
        <v>2</v>
      </c>
      <c r="B225" s="433" t="s">
        <v>133</v>
      </c>
      <c r="C225" s="404">
        <f>D225+K225+L225</f>
        <v>109777.2</v>
      </c>
      <c r="D225" s="404">
        <f>E225+F225+G225+H225+I225+J225</f>
        <v>28677.2</v>
      </c>
      <c r="E225" s="409">
        <v>25504.2</v>
      </c>
      <c r="F225" s="409">
        <v>0</v>
      </c>
      <c r="G225" s="409">
        <v>0</v>
      </c>
      <c r="H225" s="409">
        <v>0</v>
      </c>
      <c r="I225" s="409">
        <v>0</v>
      </c>
      <c r="J225" s="409">
        <v>3173</v>
      </c>
      <c r="K225" s="409">
        <v>0</v>
      </c>
      <c r="L225" s="409">
        <v>81100</v>
      </c>
      <c r="M225" s="409" t="e">
        <f>'03'!#REF!+'04'!#REF!</f>
        <v>#REF!</v>
      </c>
      <c r="N225" s="409" t="e">
        <f t="shared" si="46"/>
        <v>#REF!</v>
      </c>
      <c r="O225" s="404" t="e">
        <f>'07'!#REF!</f>
        <v>#REF!</v>
      </c>
      <c r="P225" s="409" t="e">
        <f t="shared" si="47"/>
        <v>#REF!</v>
      </c>
    </row>
    <row r="226" spans="1:16" ht="24.75" customHeight="1" hidden="1">
      <c r="A226" s="394" t="s">
        <v>1</v>
      </c>
      <c r="B226" s="395" t="s">
        <v>134</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6"/>
        <v>#REF!</v>
      </c>
      <c r="O226" s="409" t="e">
        <f>'07'!#REF!</f>
        <v>#REF!</v>
      </c>
      <c r="P226" s="409" t="e">
        <f t="shared" si="47"/>
        <v>#REF!</v>
      </c>
    </row>
    <row r="227" spans="1:16" ht="24.75" customHeight="1" hidden="1">
      <c r="A227" s="394" t="s">
        <v>9</v>
      </c>
      <c r="B227" s="395" t="s">
        <v>135</v>
      </c>
      <c r="C227" s="404">
        <f>D227+K227+L227</f>
        <v>0</v>
      </c>
      <c r="D227" s="404">
        <f>E227+F227+G227+H227+I227+J227</f>
        <v>0</v>
      </c>
      <c r="E227" s="409">
        <v>0</v>
      </c>
      <c r="F227" s="409">
        <v>0</v>
      </c>
      <c r="G227" s="409">
        <v>0</v>
      </c>
      <c r="H227" s="409">
        <v>0</v>
      </c>
      <c r="I227" s="409">
        <v>0</v>
      </c>
      <c r="J227" s="409">
        <v>0</v>
      </c>
      <c r="K227" s="409">
        <v>0</v>
      </c>
      <c r="L227" s="409">
        <v>0</v>
      </c>
      <c r="M227" s="409" t="e">
        <f>'03'!#REF!+'04'!#REF!</f>
        <v>#REF!</v>
      </c>
      <c r="N227" s="409" t="e">
        <f t="shared" si="46"/>
        <v>#REF!</v>
      </c>
      <c r="O227" s="409" t="e">
        <f>'07'!#REF!</f>
        <v>#REF!</v>
      </c>
      <c r="P227" s="409" t="e">
        <f t="shared" si="47"/>
        <v>#REF!</v>
      </c>
    </row>
    <row r="228" spans="1:16" ht="24.75" customHeight="1" hidden="1">
      <c r="A228" s="394" t="s">
        <v>136</v>
      </c>
      <c r="B228" s="395" t="s">
        <v>137</v>
      </c>
      <c r="C228" s="404">
        <f>C229+C238</f>
        <v>151317.2</v>
      </c>
      <c r="D228" s="404">
        <f aca="true" t="shared" si="48" ref="D228:L228">D229+D238</f>
        <v>70217.2</v>
      </c>
      <c r="E228" s="404">
        <f t="shared" si="48"/>
        <v>30144.2</v>
      </c>
      <c r="F228" s="404">
        <f t="shared" si="48"/>
        <v>0</v>
      </c>
      <c r="G228" s="404">
        <f t="shared" si="48"/>
        <v>26600</v>
      </c>
      <c r="H228" s="404">
        <f t="shared" si="48"/>
        <v>10300</v>
      </c>
      <c r="I228" s="404">
        <f t="shared" si="48"/>
        <v>0</v>
      </c>
      <c r="J228" s="404">
        <f t="shared" si="48"/>
        <v>3173</v>
      </c>
      <c r="K228" s="404">
        <f t="shared" si="48"/>
        <v>0</v>
      </c>
      <c r="L228" s="404">
        <f t="shared" si="48"/>
        <v>81100</v>
      </c>
      <c r="M228" s="404" t="e">
        <f>'03'!#REF!+'04'!#REF!</f>
        <v>#REF!</v>
      </c>
      <c r="N228" s="404" t="e">
        <f t="shared" si="46"/>
        <v>#REF!</v>
      </c>
      <c r="O228" s="404" t="e">
        <f>'07'!#REF!</f>
        <v>#REF!</v>
      </c>
      <c r="P228" s="404" t="e">
        <f t="shared" si="47"/>
        <v>#REF!</v>
      </c>
    </row>
    <row r="229" spans="1:16" ht="24.75" customHeight="1" hidden="1">
      <c r="A229" s="394" t="s">
        <v>52</v>
      </c>
      <c r="B229" s="434" t="s">
        <v>138</v>
      </c>
      <c r="C229" s="404">
        <f>SUM(C230:C237)</f>
        <v>109777.2</v>
      </c>
      <c r="D229" s="404">
        <f aca="true" t="shared" si="49" ref="D229:L229">SUM(D230:D237)</f>
        <v>28677.2</v>
      </c>
      <c r="E229" s="404">
        <f t="shared" si="49"/>
        <v>25504.2</v>
      </c>
      <c r="F229" s="404">
        <f t="shared" si="49"/>
        <v>0</v>
      </c>
      <c r="G229" s="404">
        <f t="shared" si="49"/>
        <v>0</v>
      </c>
      <c r="H229" s="404">
        <f t="shared" si="49"/>
        <v>0</v>
      </c>
      <c r="I229" s="404">
        <f t="shared" si="49"/>
        <v>0</v>
      </c>
      <c r="J229" s="404">
        <f t="shared" si="49"/>
        <v>3173</v>
      </c>
      <c r="K229" s="404">
        <f t="shared" si="49"/>
        <v>0</v>
      </c>
      <c r="L229" s="404">
        <f t="shared" si="49"/>
        <v>81100</v>
      </c>
      <c r="M229" s="404" t="e">
        <f>'03'!#REF!+'04'!#REF!</f>
        <v>#REF!</v>
      </c>
      <c r="N229" s="404" t="e">
        <f t="shared" si="46"/>
        <v>#REF!</v>
      </c>
      <c r="O229" s="404" t="e">
        <f>'07'!#REF!</f>
        <v>#REF!</v>
      </c>
      <c r="P229" s="404" t="e">
        <f t="shared" si="47"/>
        <v>#REF!</v>
      </c>
    </row>
    <row r="230" spans="1:16" ht="24.75" customHeight="1" hidden="1">
      <c r="A230" s="432" t="s">
        <v>54</v>
      </c>
      <c r="B230" s="433" t="s">
        <v>139</v>
      </c>
      <c r="C230" s="404">
        <f aca="true" t="shared" si="50" ref="C230:C238">D230+K230+L230</f>
        <v>60767</v>
      </c>
      <c r="D230" s="404">
        <f aca="true" t="shared" si="51" ref="D230:D238">E230+F230+G230+H230+I230+J230</f>
        <v>16267</v>
      </c>
      <c r="E230" s="409">
        <v>13195</v>
      </c>
      <c r="F230" s="409">
        <v>0</v>
      </c>
      <c r="G230" s="409">
        <v>0</v>
      </c>
      <c r="H230" s="409">
        <v>0</v>
      </c>
      <c r="I230" s="409">
        <v>0</v>
      </c>
      <c r="J230" s="409">
        <v>3072</v>
      </c>
      <c r="K230" s="409">
        <v>0</v>
      </c>
      <c r="L230" s="409">
        <v>44500</v>
      </c>
      <c r="M230" s="409" t="e">
        <f>'03'!#REF!+'04'!#REF!</f>
        <v>#REF!</v>
      </c>
      <c r="N230" s="409" t="e">
        <f t="shared" si="46"/>
        <v>#REF!</v>
      </c>
      <c r="O230" s="409" t="e">
        <f>'07'!#REF!</f>
        <v>#REF!</v>
      </c>
      <c r="P230" s="409" t="e">
        <f t="shared" si="47"/>
        <v>#REF!</v>
      </c>
    </row>
    <row r="231" spans="1:16" ht="24.75" customHeight="1" hidden="1">
      <c r="A231" s="432" t="s">
        <v>55</v>
      </c>
      <c r="B231" s="433" t="s">
        <v>140</v>
      </c>
      <c r="C231" s="404">
        <f t="shared" si="50"/>
        <v>0</v>
      </c>
      <c r="D231" s="404">
        <f t="shared" si="51"/>
        <v>0</v>
      </c>
      <c r="E231" s="409">
        <v>0</v>
      </c>
      <c r="F231" s="409">
        <v>0</v>
      </c>
      <c r="G231" s="409">
        <v>0</v>
      </c>
      <c r="H231" s="409">
        <v>0</v>
      </c>
      <c r="I231" s="409">
        <v>0</v>
      </c>
      <c r="J231" s="409">
        <v>0</v>
      </c>
      <c r="K231" s="409">
        <v>0</v>
      </c>
      <c r="L231" s="409">
        <v>0</v>
      </c>
      <c r="M231" s="409" t="e">
        <f>'03'!#REF!+'04'!#REF!</f>
        <v>#REF!</v>
      </c>
      <c r="N231" s="409" t="e">
        <f t="shared" si="46"/>
        <v>#REF!</v>
      </c>
      <c r="O231" s="409" t="e">
        <f>'07'!#REF!</f>
        <v>#REF!</v>
      </c>
      <c r="P231" s="409" t="e">
        <f t="shared" si="47"/>
        <v>#REF!</v>
      </c>
    </row>
    <row r="232" spans="1:16" ht="24.75" customHeight="1" hidden="1">
      <c r="A232" s="432" t="s">
        <v>141</v>
      </c>
      <c r="B232" s="433" t="s">
        <v>202</v>
      </c>
      <c r="C232" s="404">
        <f t="shared" si="50"/>
        <v>0</v>
      </c>
      <c r="D232" s="404">
        <f t="shared" si="51"/>
        <v>0</v>
      </c>
      <c r="E232" s="409">
        <v>0</v>
      </c>
      <c r="F232" s="409">
        <v>0</v>
      </c>
      <c r="G232" s="409">
        <v>0</v>
      </c>
      <c r="H232" s="409">
        <v>0</v>
      </c>
      <c r="I232" s="409">
        <v>0</v>
      </c>
      <c r="J232" s="409">
        <v>0</v>
      </c>
      <c r="K232" s="409">
        <v>0</v>
      </c>
      <c r="L232" s="409">
        <v>0</v>
      </c>
      <c r="M232" s="409" t="e">
        <f>'03'!#REF!</f>
        <v>#REF!</v>
      </c>
      <c r="N232" s="409" t="e">
        <f t="shared" si="46"/>
        <v>#REF!</v>
      </c>
      <c r="O232" s="409" t="e">
        <f>'07'!#REF!</f>
        <v>#REF!</v>
      </c>
      <c r="P232" s="409" t="e">
        <f t="shared" si="47"/>
        <v>#REF!</v>
      </c>
    </row>
    <row r="233" spans="1:16" ht="24.75" customHeight="1" hidden="1">
      <c r="A233" s="432" t="s">
        <v>143</v>
      </c>
      <c r="B233" s="433" t="s">
        <v>142</v>
      </c>
      <c r="C233" s="404">
        <f t="shared" si="50"/>
        <v>49010.2</v>
      </c>
      <c r="D233" s="404">
        <f t="shared" si="51"/>
        <v>12410.2</v>
      </c>
      <c r="E233" s="409">
        <v>12309.2</v>
      </c>
      <c r="F233" s="409">
        <v>0</v>
      </c>
      <c r="G233" s="409">
        <v>0</v>
      </c>
      <c r="H233" s="409">
        <v>0</v>
      </c>
      <c r="I233" s="409">
        <v>0</v>
      </c>
      <c r="J233" s="409">
        <v>101</v>
      </c>
      <c r="K233" s="409">
        <v>0</v>
      </c>
      <c r="L233" s="409">
        <v>36600</v>
      </c>
      <c r="M233" s="409" t="e">
        <f>'03'!#REF!+'04'!#REF!</f>
        <v>#REF!</v>
      </c>
      <c r="N233" s="409" t="e">
        <f t="shared" si="46"/>
        <v>#REF!</v>
      </c>
      <c r="O233" s="409" t="e">
        <f>'07'!#REF!</f>
        <v>#REF!</v>
      </c>
      <c r="P233" s="409" t="e">
        <f t="shared" si="47"/>
        <v>#REF!</v>
      </c>
    </row>
    <row r="234" spans="1:16" ht="24.75" customHeight="1" hidden="1">
      <c r="A234" s="432" t="s">
        <v>145</v>
      </c>
      <c r="B234" s="433" t="s">
        <v>144</v>
      </c>
      <c r="C234" s="404">
        <f t="shared" si="50"/>
        <v>0</v>
      </c>
      <c r="D234" s="404">
        <f t="shared" si="51"/>
        <v>0</v>
      </c>
      <c r="E234" s="409">
        <v>0</v>
      </c>
      <c r="F234" s="409">
        <v>0</v>
      </c>
      <c r="G234" s="409">
        <v>0</v>
      </c>
      <c r="H234" s="409">
        <v>0</v>
      </c>
      <c r="I234" s="409">
        <v>0</v>
      </c>
      <c r="J234" s="409">
        <v>0</v>
      </c>
      <c r="K234" s="409">
        <v>0</v>
      </c>
      <c r="L234" s="409">
        <v>0</v>
      </c>
      <c r="M234" s="409" t="e">
        <f>'03'!#REF!+'04'!#REF!</f>
        <v>#REF!</v>
      </c>
      <c r="N234" s="409" t="e">
        <f t="shared" si="46"/>
        <v>#REF!</v>
      </c>
      <c r="O234" s="409" t="e">
        <f>'07'!#REF!</f>
        <v>#REF!</v>
      </c>
      <c r="P234" s="409" t="e">
        <f t="shared" si="47"/>
        <v>#REF!</v>
      </c>
    </row>
    <row r="235" spans="1:16" ht="24.75" customHeight="1" hidden="1">
      <c r="A235" s="432" t="s">
        <v>147</v>
      </c>
      <c r="B235" s="433" t="s">
        <v>146</v>
      </c>
      <c r="C235" s="404">
        <f t="shared" si="50"/>
        <v>0</v>
      </c>
      <c r="D235" s="404">
        <f t="shared" si="51"/>
        <v>0</v>
      </c>
      <c r="E235" s="409">
        <v>0</v>
      </c>
      <c r="F235" s="409">
        <v>0</v>
      </c>
      <c r="G235" s="409">
        <v>0</v>
      </c>
      <c r="H235" s="409">
        <v>0</v>
      </c>
      <c r="I235" s="409">
        <v>0</v>
      </c>
      <c r="J235" s="409">
        <v>0</v>
      </c>
      <c r="K235" s="409">
        <v>0</v>
      </c>
      <c r="L235" s="409">
        <v>0</v>
      </c>
      <c r="M235" s="409" t="e">
        <f>'03'!#REF!+'04'!#REF!</f>
        <v>#REF!</v>
      </c>
      <c r="N235" s="409" t="e">
        <f t="shared" si="46"/>
        <v>#REF!</v>
      </c>
      <c r="O235" s="409" t="e">
        <f>'07'!#REF!</f>
        <v>#REF!</v>
      </c>
      <c r="P235" s="409" t="e">
        <f t="shared" si="47"/>
        <v>#REF!</v>
      </c>
    </row>
    <row r="236" spans="1:16" ht="24.75" customHeight="1" hidden="1">
      <c r="A236" s="432" t="s">
        <v>149</v>
      </c>
      <c r="B236" s="435" t="s">
        <v>148</v>
      </c>
      <c r="C236" s="404">
        <f t="shared" si="50"/>
        <v>0</v>
      </c>
      <c r="D236" s="404">
        <f t="shared" si="51"/>
        <v>0</v>
      </c>
      <c r="E236" s="409">
        <v>0</v>
      </c>
      <c r="F236" s="409">
        <v>0</v>
      </c>
      <c r="G236" s="409"/>
      <c r="H236" s="409">
        <v>0</v>
      </c>
      <c r="I236" s="409">
        <v>0</v>
      </c>
      <c r="J236" s="409">
        <v>0</v>
      </c>
      <c r="K236" s="409">
        <v>0</v>
      </c>
      <c r="L236" s="409">
        <v>0</v>
      </c>
      <c r="M236" s="409" t="e">
        <f>'03'!#REF!+'04'!#REF!</f>
        <v>#REF!</v>
      </c>
      <c r="N236" s="409" t="e">
        <f t="shared" si="46"/>
        <v>#REF!</v>
      </c>
      <c r="O236" s="409" t="e">
        <f>'07'!#REF!</f>
        <v>#REF!</v>
      </c>
      <c r="P236" s="409" t="e">
        <f t="shared" si="47"/>
        <v>#REF!</v>
      </c>
    </row>
    <row r="237" spans="1:16" ht="24.75" customHeight="1" hidden="1">
      <c r="A237" s="432" t="s">
        <v>186</v>
      </c>
      <c r="B237" s="433" t="s">
        <v>150</v>
      </c>
      <c r="C237" s="404">
        <f t="shared" si="50"/>
        <v>0</v>
      </c>
      <c r="D237" s="404">
        <f t="shared" si="51"/>
        <v>0</v>
      </c>
      <c r="E237" s="409">
        <v>0</v>
      </c>
      <c r="F237" s="409">
        <v>0</v>
      </c>
      <c r="G237" s="409">
        <v>0</v>
      </c>
      <c r="H237" s="409">
        <v>0</v>
      </c>
      <c r="I237" s="409">
        <v>0</v>
      </c>
      <c r="J237" s="409">
        <v>0</v>
      </c>
      <c r="K237" s="409">
        <v>0</v>
      </c>
      <c r="L237" s="409">
        <v>0</v>
      </c>
      <c r="M237" s="409" t="e">
        <f>'03'!#REF!+'04'!#REF!</f>
        <v>#REF!</v>
      </c>
      <c r="N237" s="409" t="e">
        <f t="shared" si="46"/>
        <v>#REF!</v>
      </c>
      <c r="O237" s="409" t="e">
        <f>'07'!#REF!</f>
        <v>#REF!</v>
      </c>
      <c r="P237" s="409" t="e">
        <f t="shared" si="47"/>
        <v>#REF!</v>
      </c>
    </row>
    <row r="238" spans="1:16" ht="24.75" customHeight="1" hidden="1">
      <c r="A238" s="394" t="s">
        <v>53</v>
      </c>
      <c r="B238" s="395" t="s">
        <v>151</v>
      </c>
      <c r="C238" s="404">
        <f t="shared" si="50"/>
        <v>41540</v>
      </c>
      <c r="D238" s="404">
        <f t="shared" si="51"/>
        <v>41540</v>
      </c>
      <c r="E238" s="409">
        <v>4640</v>
      </c>
      <c r="F238" s="409">
        <v>0</v>
      </c>
      <c r="G238" s="409">
        <v>26600</v>
      </c>
      <c r="H238" s="409">
        <v>10300</v>
      </c>
      <c r="I238" s="409">
        <v>0</v>
      </c>
      <c r="J238" s="409">
        <v>0</v>
      </c>
      <c r="K238" s="409">
        <v>0</v>
      </c>
      <c r="L238" s="409">
        <v>0</v>
      </c>
      <c r="M238" s="404" t="e">
        <f>'03'!#REF!+'04'!#REF!</f>
        <v>#REF!</v>
      </c>
      <c r="N238" s="404" t="e">
        <f t="shared" si="46"/>
        <v>#REF!</v>
      </c>
      <c r="O238" s="404" t="e">
        <f>'07'!#REF!</f>
        <v>#REF!</v>
      </c>
      <c r="P238" s="404" t="e">
        <f t="shared" si="47"/>
        <v>#REF!</v>
      </c>
    </row>
    <row r="239" spans="1:16" ht="24.75" customHeight="1" hidden="1">
      <c r="A239" s="467" t="s">
        <v>76</v>
      </c>
      <c r="B239" s="496" t="s">
        <v>215</v>
      </c>
      <c r="C239" s="480">
        <f>(C230+C231+C232)/C229</f>
        <v>0.5535484599716517</v>
      </c>
      <c r="D239" s="396">
        <f aca="true" t="shared" si="52" ref="D239:L239">(D230+D231+D232)/D229</f>
        <v>0.5672450587923507</v>
      </c>
      <c r="E239" s="415">
        <f t="shared" si="52"/>
        <v>0.5173657672069698</v>
      </c>
      <c r="F239" s="415" t="e">
        <f t="shared" si="52"/>
        <v>#DIV/0!</v>
      </c>
      <c r="G239" s="415" t="e">
        <f t="shared" si="52"/>
        <v>#DIV/0!</v>
      </c>
      <c r="H239" s="415" t="e">
        <f t="shared" si="52"/>
        <v>#DIV/0!</v>
      </c>
      <c r="I239" s="415" t="e">
        <f t="shared" si="52"/>
        <v>#DIV/0!</v>
      </c>
      <c r="J239" s="415">
        <f t="shared" si="52"/>
        <v>0.9681689253072802</v>
      </c>
      <c r="K239" s="415" t="e">
        <f t="shared" si="52"/>
        <v>#DIV/0!</v>
      </c>
      <c r="L239" s="415">
        <f t="shared" si="52"/>
        <v>0.5487053020961775</v>
      </c>
      <c r="M239" s="426"/>
      <c r="N239" s="497"/>
      <c r="O239" s="497"/>
      <c r="P239" s="497"/>
    </row>
    <row r="240" spans="1:16" ht="27.75" customHeight="1" hidden="1">
      <c r="A240" s="1344" t="s">
        <v>500</v>
      </c>
      <c r="B240" s="1344"/>
      <c r="C240" s="409">
        <f>C223-C226-C227-C228</f>
        <v>0</v>
      </c>
      <c r="D240" s="409">
        <f aca="true" t="shared" si="53" ref="D240:L240">D223-D226-D227-D228</f>
        <v>0</v>
      </c>
      <c r="E240" s="409">
        <f t="shared" si="53"/>
        <v>0</v>
      </c>
      <c r="F240" s="409">
        <f t="shared" si="53"/>
        <v>0</v>
      </c>
      <c r="G240" s="409">
        <f t="shared" si="53"/>
        <v>0</v>
      </c>
      <c r="H240" s="409">
        <f t="shared" si="53"/>
        <v>0</v>
      </c>
      <c r="I240" s="409">
        <f t="shared" si="53"/>
        <v>0</v>
      </c>
      <c r="J240" s="409">
        <f t="shared" si="53"/>
        <v>0</v>
      </c>
      <c r="K240" s="409">
        <f t="shared" si="53"/>
        <v>0</v>
      </c>
      <c r="L240" s="409">
        <f t="shared" si="53"/>
        <v>0</v>
      </c>
      <c r="M240" s="426"/>
      <c r="N240" s="497"/>
      <c r="O240" s="497"/>
      <c r="P240" s="497"/>
    </row>
    <row r="241" spans="1:16" ht="17.25" hidden="1">
      <c r="A241" s="1343" t="s">
        <v>501</v>
      </c>
      <c r="B241" s="1343"/>
      <c r="C241" s="409">
        <f>C228-C229-C238</f>
        <v>0</v>
      </c>
      <c r="D241" s="409">
        <f aca="true" t="shared" si="54" ref="D241:L241">D228-D229-D238</f>
        <v>0</v>
      </c>
      <c r="E241" s="409">
        <f t="shared" si="54"/>
        <v>0</v>
      </c>
      <c r="F241" s="409">
        <f t="shared" si="54"/>
        <v>0</v>
      </c>
      <c r="G241" s="409">
        <f t="shared" si="54"/>
        <v>0</v>
      </c>
      <c r="H241" s="409">
        <f t="shared" si="54"/>
        <v>0</v>
      </c>
      <c r="I241" s="409">
        <f t="shared" si="54"/>
        <v>0</v>
      </c>
      <c r="J241" s="409">
        <f t="shared" si="54"/>
        <v>0</v>
      </c>
      <c r="K241" s="409">
        <f t="shared" si="54"/>
        <v>0</v>
      </c>
      <c r="L241" s="409">
        <f t="shared" si="54"/>
        <v>0</v>
      </c>
      <c r="M241" s="426"/>
      <c r="N241" s="497"/>
      <c r="O241" s="497"/>
      <c r="P241" s="497"/>
    </row>
    <row r="242" spans="1:16" ht="18.75" hidden="1">
      <c r="A242" s="482"/>
      <c r="B242" s="498" t="s">
        <v>520</v>
      </c>
      <c r="C242" s="498"/>
      <c r="D242" s="470"/>
      <c r="E242" s="470"/>
      <c r="F242" s="470"/>
      <c r="G242" s="1340" t="s">
        <v>520</v>
      </c>
      <c r="H242" s="1340"/>
      <c r="I242" s="1340"/>
      <c r="J242" s="1340"/>
      <c r="K242" s="1340"/>
      <c r="L242" s="1340"/>
      <c r="M242" s="485"/>
      <c r="N242" s="485"/>
      <c r="O242" s="485"/>
      <c r="P242" s="485"/>
    </row>
    <row r="243" spans="1:16" ht="18.75" hidden="1">
      <c r="A243" s="1341" t="s">
        <v>4</v>
      </c>
      <c r="B243" s="1341"/>
      <c r="C243" s="1341"/>
      <c r="D243" s="1341"/>
      <c r="E243" s="470"/>
      <c r="F243" s="470"/>
      <c r="G243" s="499"/>
      <c r="H243" s="1342" t="s">
        <v>521</v>
      </c>
      <c r="I243" s="1342"/>
      <c r="J243" s="1342"/>
      <c r="K243" s="1342"/>
      <c r="L243" s="1342"/>
      <c r="M243" s="485"/>
      <c r="N243" s="485"/>
      <c r="O243" s="485"/>
      <c r="P243" s="485"/>
    </row>
    <row r="244" ht="15" hidden="1"/>
    <row r="245" ht="15" hidden="1"/>
    <row r="246" ht="15" hidden="1"/>
    <row r="247" ht="98.25" customHeight="1" hidden="1"/>
    <row r="248" ht="15" hidden="1"/>
    <row r="249" ht="63.75" customHeight="1" hidden="1"/>
    <row r="250" ht="15" hidden="1"/>
    <row r="251" ht="15" hidden="1"/>
    <row r="252" spans="1:13" ht="16.5" hidden="1">
      <c r="A252" s="1320" t="s">
        <v>33</v>
      </c>
      <c r="B252" s="1321"/>
      <c r="C252" s="481"/>
      <c r="D252" s="1322" t="s">
        <v>79</v>
      </c>
      <c r="E252" s="1322"/>
      <c r="F252" s="1322"/>
      <c r="G252" s="1322"/>
      <c r="H252" s="1322"/>
      <c r="I252" s="1322"/>
      <c r="J252" s="1322"/>
      <c r="K252" s="1323"/>
      <c r="L252" s="1323"/>
      <c r="M252" s="485"/>
    </row>
    <row r="253" spans="1:13" ht="16.5" hidden="1">
      <c r="A253" s="1302" t="s">
        <v>344</v>
      </c>
      <c r="B253" s="1302"/>
      <c r="C253" s="1302"/>
      <c r="D253" s="1322" t="s">
        <v>216</v>
      </c>
      <c r="E253" s="1322"/>
      <c r="F253" s="1322"/>
      <c r="G253" s="1322"/>
      <c r="H253" s="1322"/>
      <c r="I253" s="1322"/>
      <c r="J253" s="1322"/>
      <c r="K253" s="1336" t="s">
        <v>512</v>
      </c>
      <c r="L253" s="1336"/>
      <c r="M253" s="482"/>
    </row>
    <row r="254" spans="1:13" ht="16.5" hidden="1">
      <c r="A254" s="1302" t="s">
        <v>345</v>
      </c>
      <c r="B254" s="1302"/>
      <c r="C254" s="416"/>
      <c r="D254" s="1337" t="s">
        <v>11</v>
      </c>
      <c r="E254" s="1337"/>
      <c r="F254" s="1337"/>
      <c r="G254" s="1337"/>
      <c r="H254" s="1337"/>
      <c r="I254" s="1337"/>
      <c r="J254" s="1337"/>
      <c r="K254" s="1323"/>
      <c r="L254" s="1323"/>
      <c r="M254" s="485"/>
    </row>
    <row r="255" spans="1:13" ht="15.75" hidden="1">
      <c r="A255" s="437" t="s">
        <v>119</v>
      </c>
      <c r="B255" s="437"/>
      <c r="C255" s="422"/>
      <c r="D255" s="486"/>
      <c r="E255" s="486"/>
      <c r="F255" s="487"/>
      <c r="G255" s="487"/>
      <c r="H255" s="487"/>
      <c r="I255" s="487"/>
      <c r="J255" s="487"/>
      <c r="K255" s="1345"/>
      <c r="L255" s="1345"/>
      <c r="M255" s="482"/>
    </row>
    <row r="256" spans="1:13" ht="15.75" hidden="1">
      <c r="A256" s="486"/>
      <c r="B256" s="486" t="s">
        <v>94</v>
      </c>
      <c r="C256" s="486"/>
      <c r="D256" s="486"/>
      <c r="E256" s="409">
        <v>122557</v>
      </c>
      <c r="F256" s="409"/>
      <c r="G256" s="409">
        <v>181987</v>
      </c>
      <c r="H256" s="409"/>
      <c r="I256" s="409">
        <v>16298</v>
      </c>
      <c r="J256" s="409"/>
      <c r="K256" s="409">
        <v>251785</v>
      </c>
      <c r="L256" s="409"/>
      <c r="M256" s="482"/>
    </row>
    <row r="257" spans="1:13" ht="15.75" hidden="1">
      <c r="A257" s="966" t="s">
        <v>71</v>
      </c>
      <c r="B257" s="967"/>
      <c r="C257" s="1324" t="s">
        <v>38</v>
      </c>
      <c r="D257" s="1330" t="s">
        <v>339</v>
      </c>
      <c r="E257" s="1330"/>
      <c r="F257" s="1330"/>
      <c r="G257" s="1330"/>
      <c r="H257" s="1330"/>
      <c r="I257" s="1330"/>
      <c r="J257" s="1330"/>
      <c r="K257" s="1330"/>
      <c r="L257" s="1330"/>
      <c r="M257" s="485"/>
    </row>
    <row r="258" spans="1:13" ht="15.75" hidden="1">
      <c r="A258" s="968"/>
      <c r="B258" s="969"/>
      <c r="C258" s="1324"/>
      <c r="D258" s="1331" t="s">
        <v>207</v>
      </c>
      <c r="E258" s="1332"/>
      <c r="F258" s="1332"/>
      <c r="G258" s="1332"/>
      <c r="H258" s="1332"/>
      <c r="I258" s="1332"/>
      <c r="J258" s="1333"/>
      <c r="K258" s="1317" t="s">
        <v>208</v>
      </c>
      <c r="L258" s="1317" t="s">
        <v>209</v>
      </c>
      <c r="M258" s="482"/>
    </row>
    <row r="259" spans="1:13" ht="15.75" hidden="1">
      <c r="A259" s="968"/>
      <c r="B259" s="969"/>
      <c r="C259" s="1324"/>
      <c r="D259" s="1325" t="s">
        <v>37</v>
      </c>
      <c r="E259" s="1327" t="s">
        <v>7</v>
      </c>
      <c r="F259" s="1328"/>
      <c r="G259" s="1328"/>
      <c r="H259" s="1328"/>
      <c r="I259" s="1328"/>
      <c r="J259" s="1329"/>
      <c r="K259" s="1334"/>
      <c r="L259" s="1318"/>
      <c r="M259" s="482"/>
    </row>
    <row r="260" spans="1:16" ht="15.75" hidden="1">
      <c r="A260" s="1338"/>
      <c r="B260" s="1339"/>
      <c r="C260" s="1324"/>
      <c r="D260" s="1325"/>
      <c r="E260" s="488" t="s">
        <v>210</v>
      </c>
      <c r="F260" s="488" t="s">
        <v>211</v>
      </c>
      <c r="G260" s="488" t="s">
        <v>212</v>
      </c>
      <c r="H260" s="488" t="s">
        <v>213</v>
      </c>
      <c r="I260" s="488" t="s">
        <v>346</v>
      </c>
      <c r="J260" s="488" t="s">
        <v>214</v>
      </c>
      <c r="K260" s="1335"/>
      <c r="L260" s="1319"/>
      <c r="M260" s="1314" t="s">
        <v>502</v>
      </c>
      <c r="N260" s="1314"/>
      <c r="O260" s="1314"/>
      <c r="P260" s="1314"/>
    </row>
    <row r="261" spans="1:16" ht="15" hidden="1">
      <c r="A261" s="1315" t="s">
        <v>6</v>
      </c>
      <c r="B261" s="1316"/>
      <c r="C261" s="489">
        <v>1</v>
      </c>
      <c r="D261" s="490">
        <v>2</v>
      </c>
      <c r="E261" s="489">
        <v>3</v>
      </c>
      <c r="F261" s="490">
        <v>4</v>
      </c>
      <c r="G261" s="489">
        <v>5</v>
      </c>
      <c r="H261" s="490">
        <v>6</v>
      </c>
      <c r="I261" s="489">
        <v>7</v>
      </c>
      <c r="J261" s="490">
        <v>8</v>
      </c>
      <c r="K261" s="489">
        <v>9</v>
      </c>
      <c r="L261" s="490">
        <v>10</v>
      </c>
      <c r="M261" s="491" t="s">
        <v>503</v>
      </c>
      <c r="N261" s="492" t="s">
        <v>506</v>
      </c>
      <c r="O261" s="492" t="s">
        <v>504</v>
      </c>
      <c r="P261" s="492" t="s">
        <v>505</v>
      </c>
    </row>
    <row r="262" spans="1:16" ht="24.75" customHeight="1" hidden="1">
      <c r="A262" s="429" t="s">
        <v>0</v>
      </c>
      <c r="B262" s="430" t="s">
        <v>131</v>
      </c>
      <c r="C262" s="404">
        <f>C263+C264</f>
        <v>14401463.6</v>
      </c>
      <c r="D262" s="404">
        <f aca="true" t="shared" si="55" ref="D262:L262">D263+D264</f>
        <v>614882.6</v>
      </c>
      <c r="E262" s="404">
        <f t="shared" si="55"/>
        <v>234185.6</v>
      </c>
      <c r="F262" s="404">
        <f t="shared" si="55"/>
        <v>0</v>
      </c>
      <c r="G262" s="404">
        <f t="shared" si="55"/>
        <v>184987</v>
      </c>
      <c r="H262" s="404">
        <f t="shared" si="55"/>
        <v>34168</v>
      </c>
      <c r="I262" s="404">
        <f t="shared" si="55"/>
        <v>10894</v>
      </c>
      <c r="J262" s="404">
        <f t="shared" si="55"/>
        <v>150648</v>
      </c>
      <c r="K262" s="404">
        <f t="shared" si="55"/>
        <v>13573329</v>
      </c>
      <c r="L262" s="404">
        <f t="shared" si="55"/>
        <v>213252</v>
      </c>
      <c r="M262" s="404" t="e">
        <f>'03'!#REF!+'04'!#REF!</f>
        <v>#REF!</v>
      </c>
      <c r="N262" s="404" t="e">
        <f>C262-M262</f>
        <v>#REF!</v>
      </c>
      <c r="O262" s="404" t="e">
        <f>'07'!#REF!</f>
        <v>#REF!</v>
      </c>
      <c r="P262" s="404" t="e">
        <f>C262-O262</f>
        <v>#REF!</v>
      </c>
    </row>
    <row r="263" spans="1:16" ht="24.75" customHeight="1" hidden="1">
      <c r="A263" s="432">
        <v>1</v>
      </c>
      <c r="B263" s="433" t="s">
        <v>132</v>
      </c>
      <c r="C263" s="404">
        <f>D263+K263+L263</f>
        <v>572626.6</v>
      </c>
      <c r="D263" s="404">
        <f>E263+F263+G263+H263+I263+J263</f>
        <v>320841.6</v>
      </c>
      <c r="E263" s="409">
        <v>117866.6</v>
      </c>
      <c r="F263" s="409">
        <v>0</v>
      </c>
      <c r="G263" s="409">
        <v>181987</v>
      </c>
      <c r="H263" s="409">
        <v>15098</v>
      </c>
      <c r="I263" s="409">
        <v>5890</v>
      </c>
      <c r="J263" s="409">
        <v>0</v>
      </c>
      <c r="K263" s="409">
        <v>197579</v>
      </c>
      <c r="L263" s="409">
        <v>54206</v>
      </c>
      <c r="M263" s="409" t="e">
        <f>'03'!#REF!+'04'!#REF!</f>
        <v>#REF!</v>
      </c>
      <c r="N263" s="409" t="e">
        <f aca="true" t="shared" si="56" ref="N263:N277">C263-M263</f>
        <v>#REF!</v>
      </c>
      <c r="O263" s="409" t="e">
        <f>'07'!#REF!</f>
        <v>#REF!</v>
      </c>
      <c r="P263" s="409" t="e">
        <f aca="true" t="shared" si="57" ref="P263:P277">C263-O263</f>
        <v>#REF!</v>
      </c>
    </row>
    <row r="264" spans="1:16" ht="24.75" customHeight="1" hidden="1">
      <c r="A264" s="432">
        <v>2</v>
      </c>
      <c r="B264" s="433" t="s">
        <v>133</v>
      </c>
      <c r="C264" s="404">
        <f>D264+K264+L264</f>
        <v>13828837</v>
      </c>
      <c r="D264" s="404">
        <f>E264+F264+G264+H264+I264+J264</f>
        <v>294041</v>
      </c>
      <c r="E264" s="409">
        <v>116319</v>
      </c>
      <c r="F264" s="409">
        <v>0</v>
      </c>
      <c r="G264" s="409">
        <v>3000</v>
      </c>
      <c r="H264" s="409">
        <v>19070</v>
      </c>
      <c r="I264" s="409">
        <v>5004</v>
      </c>
      <c r="J264" s="409">
        <v>150648</v>
      </c>
      <c r="K264" s="409">
        <v>13375750</v>
      </c>
      <c r="L264" s="409">
        <v>159046</v>
      </c>
      <c r="M264" s="409" t="e">
        <f>'03'!#REF!+'04'!#REF!</f>
        <v>#REF!</v>
      </c>
      <c r="N264" s="409" t="e">
        <f t="shared" si="56"/>
        <v>#REF!</v>
      </c>
      <c r="O264" s="409" t="e">
        <f>'07'!#REF!</f>
        <v>#REF!</v>
      </c>
      <c r="P264" s="409" t="e">
        <f t="shared" si="57"/>
        <v>#REF!</v>
      </c>
    </row>
    <row r="265" spans="1:16" ht="24.75" customHeight="1" hidden="1">
      <c r="A265" s="394" t="s">
        <v>1</v>
      </c>
      <c r="B265" s="395" t="s">
        <v>134</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6"/>
        <v>#REF!</v>
      </c>
      <c r="O265" s="409" t="e">
        <f>'07'!#REF!</f>
        <v>#REF!</v>
      </c>
      <c r="P265" s="409" t="e">
        <f t="shared" si="57"/>
        <v>#REF!</v>
      </c>
    </row>
    <row r="266" spans="1:16" ht="24.75" customHeight="1" hidden="1">
      <c r="A266" s="394" t="s">
        <v>9</v>
      </c>
      <c r="B266" s="395" t="s">
        <v>135</v>
      </c>
      <c r="C266" s="404">
        <f>D266+K266+L266</f>
        <v>0</v>
      </c>
      <c r="D266" s="404">
        <f>E266+F266+G266+H266+I266+J266</f>
        <v>0</v>
      </c>
      <c r="E266" s="409">
        <v>0</v>
      </c>
      <c r="F266" s="409">
        <v>0</v>
      </c>
      <c r="G266" s="409">
        <v>0</v>
      </c>
      <c r="H266" s="409">
        <v>0</v>
      </c>
      <c r="I266" s="409">
        <v>0</v>
      </c>
      <c r="J266" s="409">
        <v>0</v>
      </c>
      <c r="K266" s="409">
        <v>0</v>
      </c>
      <c r="L266" s="409">
        <v>0</v>
      </c>
      <c r="M266" s="409" t="e">
        <f>'03'!#REF!+'04'!#REF!</f>
        <v>#REF!</v>
      </c>
      <c r="N266" s="409" t="e">
        <f t="shared" si="56"/>
        <v>#REF!</v>
      </c>
      <c r="O266" s="409" t="e">
        <f>'07'!#REF!</f>
        <v>#REF!</v>
      </c>
      <c r="P266" s="409" t="e">
        <f t="shared" si="57"/>
        <v>#REF!</v>
      </c>
    </row>
    <row r="267" spans="1:16" ht="24.75" customHeight="1" hidden="1">
      <c r="A267" s="394" t="s">
        <v>136</v>
      </c>
      <c r="B267" s="395" t="s">
        <v>137</v>
      </c>
      <c r="C267" s="404">
        <f>C268+C277</f>
        <v>14401463.6</v>
      </c>
      <c r="D267" s="404">
        <f aca="true" t="shared" si="58" ref="D267:L267">D268+D277</f>
        <v>614882.6</v>
      </c>
      <c r="E267" s="404">
        <f t="shared" si="58"/>
        <v>234185.6</v>
      </c>
      <c r="F267" s="404">
        <f t="shared" si="58"/>
        <v>0</v>
      </c>
      <c r="G267" s="404">
        <f t="shared" si="58"/>
        <v>184987</v>
      </c>
      <c r="H267" s="404">
        <f t="shared" si="58"/>
        <v>34168</v>
      </c>
      <c r="I267" s="404">
        <f t="shared" si="58"/>
        <v>10894</v>
      </c>
      <c r="J267" s="404">
        <f t="shared" si="58"/>
        <v>150648</v>
      </c>
      <c r="K267" s="404">
        <f t="shared" si="58"/>
        <v>13573329</v>
      </c>
      <c r="L267" s="404">
        <f t="shared" si="58"/>
        <v>213252</v>
      </c>
      <c r="M267" s="404" t="e">
        <f>'03'!#REF!+'04'!#REF!</f>
        <v>#REF!</v>
      </c>
      <c r="N267" s="404" t="e">
        <f t="shared" si="56"/>
        <v>#REF!</v>
      </c>
      <c r="O267" s="404" t="e">
        <f>'07'!#REF!</f>
        <v>#REF!</v>
      </c>
      <c r="P267" s="404" t="e">
        <f t="shared" si="57"/>
        <v>#REF!</v>
      </c>
    </row>
    <row r="268" spans="1:16" ht="24.75" customHeight="1" hidden="1">
      <c r="A268" s="394" t="s">
        <v>52</v>
      </c>
      <c r="B268" s="434" t="s">
        <v>138</v>
      </c>
      <c r="C268" s="404">
        <f>SUM(C269:C276)</f>
        <v>14089737</v>
      </c>
      <c r="D268" s="404">
        <f aca="true" t="shared" si="59" ref="D268:L268">SUM(D269:D276)</f>
        <v>303156</v>
      </c>
      <c r="E268" s="404">
        <f t="shared" si="59"/>
        <v>125434</v>
      </c>
      <c r="F268" s="404">
        <f t="shared" si="59"/>
        <v>0</v>
      </c>
      <c r="G268" s="404">
        <f t="shared" si="59"/>
        <v>3000</v>
      </c>
      <c r="H268" s="404">
        <f t="shared" si="59"/>
        <v>19070</v>
      </c>
      <c r="I268" s="404">
        <f t="shared" si="59"/>
        <v>5004</v>
      </c>
      <c r="J268" s="404">
        <f t="shared" si="59"/>
        <v>150648</v>
      </c>
      <c r="K268" s="404">
        <f t="shared" si="59"/>
        <v>13573329</v>
      </c>
      <c r="L268" s="404">
        <f t="shared" si="59"/>
        <v>213252</v>
      </c>
      <c r="M268" s="404" t="e">
        <f>'03'!#REF!+'04'!#REF!</f>
        <v>#REF!</v>
      </c>
      <c r="N268" s="404" t="e">
        <f t="shared" si="56"/>
        <v>#REF!</v>
      </c>
      <c r="O268" s="404" t="e">
        <f>'07'!#REF!</f>
        <v>#REF!</v>
      </c>
      <c r="P268" s="404" t="e">
        <f t="shared" si="57"/>
        <v>#REF!</v>
      </c>
    </row>
    <row r="269" spans="1:16" ht="24.75" customHeight="1" hidden="1">
      <c r="A269" s="432" t="s">
        <v>54</v>
      </c>
      <c r="B269" s="433" t="s">
        <v>139</v>
      </c>
      <c r="C269" s="404">
        <f aca="true" t="shared" si="60" ref="C269:C277">D269+K269+L269</f>
        <v>185401</v>
      </c>
      <c r="D269" s="404">
        <f aca="true" t="shared" si="61" ref="D269:D277">E269+F269+G269+H269+I269+J269</f>
        <v>142000</v>
      </c>
      <c r="E269" s="409">
        <v>10002</v>
      </c>
      <c r="F269" s="409">
        <v>0</v>
      </c>
      <c r="G269" s="409">
        <v>0</v>
      </c>
      <c r="H269" s="409">
        <v>1500</v>
      </c>
      <c r="I269" s="409">
        <v>5004</v>
      </c>
      <c r="J269" s="409">
        <v>125494</v>
      </c>
      <c r="K269" s="409">
        <v>35000</v>
      </c>
      <c r="L269" s="409">
        <v>8401</v>
      </c>
      <c r="M269" s="409" t="e">
        <f>'03'!#REF!+'04'!#REF!</f>
        <v>#REF!</v>
      </c>
      <c r="N269" s="409" t="e">
        <f t="shared" si="56"/>
        <v>#REF!</v>
      </c>
      <c r="O269" s="409" t="e">
        <f>'07'!#REF!</f>
        <v>#REF!</v>
      </c>
      <c r="P269" s="409" t="e">
        <f t="shared" si="57"/>
        <v>#REF!</v>
      </c>
    </row>
    <row r="270" spans="1:16" ht="24.75" customHeight="1" hidden="1">
      <c r="A270" s="432" t="s">
        <v>55</v>
      </c>
      <c r="B270" s="433" t="s">
        <v>140</v>
      </c>
      <c r="C270" s="404">
        <f t="shared" si="60"/>
        <v>0</v>
      </c>
      <c r="D270" s="404">
        <f>E270+F270+G270+H270+I270+J270</f>
        <v>0</v>
      </c>
      <c r="E270" s="409">
        <v>0</v>
      </c>
      <c r="F270" s="409">
        <v>0</v>
      </c>
      <c r="G270" s="409">
        <v>0</v>
      </c>
      <c r="H270" s="409">
        <v>0</v>
      </c>
      <c r="I270" s="409">
        <v>0</v>
      </c>
      <c r="J270" s="409">
        <v>0</v>
      </c>
      <c r="K270" s="409">
        <v>0</v>
      </c>
      <c r="L270" s="409">
        <v>0</v>
      </c>
      <c r="M270" s="409" t="e">
        <f>'03'!#REF!+'04'!#REF!</f>
        <v>#REF!</v>
      </c>
      <c r="N270" s="409" t="e">
        <f t="shared" si="56"/>
        <v>#REF!</v>
      </c>
      <c r="O270" s="409" t="e">
        <f>'07'!#REF!</f>
        <v>#REF!</v>
      </c>
      <c r="P270" s="409" t="e">
        <f t="shared" si="57"/>
        <v>#REF!</v>
      </c>
    </row>
    <row r="271" spans="1:16" ht="24.75" customHeight="1" hidden="1">
      <c r="A271" s="432" t="s">
        <v>141</v>
      </c>
      <c r="B271" s="433" t="s">
        <v>202</v>
      </c>
      <c r="C271" s="404">
        <f t="shared" si="60"/>
        <v>0</v>
      </c>
      <c r="D271" s="404">
        <f t="shared" si="61"/>
        <v>0</v>
      </c>
      <c r="E271" s="409">
        <v>0</v>
      </c>
      <c r="F271" s="409">
        <v>0</v>
      </c>
      <c r="G271" s="409">
        <v>0</v>
      </c>
      <c r="H271" s="409">
        <v>0</v>
      </c>
      <c r="I271" s="409">
        <v>0</v>
      </c>
      <c r="J271" s="409">
        <v>0</v>
      </c>
      <c r="K271" s="409">
        <v>0</v>
      </c>
      <c r="L271" s="409">
        <v>0</v>
      </c>
      <c r="M271" s="409" t="e">
        <f>'03'!#REF!</f>
        <v>#REF!</v>
      </c>
      <c r="N271" s="409" t="e">
        <f t="shared" si="56"/>
        <v>#REF!</v>
      </c>
      <c r="O271" s="409" t="e">
        <f>'07'!#REF!</f>
        <v>#REF!</v>
      </c>
      <c r="P271" s="409" t="e">
        <f t="shared" si="57"/>
        <v>#REF!</v>
      </c>
    </row>
    <row r="272" spans="1:16" ht="24.75" customHeight="1" hidden="1">
      <c r="A272" s="432" t="s">
        <v>143</v>
      </c>
      <c r="B272" s="433" t="s">
        <v>142</v>
      </c>
      <c r="C272" s="404">
        <f t="shared" si="60"/>
        <v>13859195</v>
      </c>
      <c r="D272" s="404">
        <f t="shared" si="61"/>
        <v>161156</v>
      </c>
      <c r="E272" s="409">
        <v>115432</v>
      </c>
      <c r="F272" s="409">
        <v>0</v>
      </c>
      <c r="G272" s="409">
        <v>3000</v>
      </c>
      <c r="H272" s="409">
        <v>17570</v>
      </c>
      <c r="I272" s="409">
        <v>0</v>
      </c>
      <c r="J272" s="409">
        <v>25154</v>
      </c>
      <c r="K272" s="409">
        <v>13538329</v>
      </c>
      <c r="L272" s="409">
        <v>159710</v>
      </c>
      <c r="M272" s="409" t="e">
        <f>'03'!#REF!+'04'!#REF!</f>
        <v>#REF!</v>
      </c>
      <c r="N272" s="409" t="e">
        <f t="shared" si="56"/>
        <v>#REF!</v>
      </c>
      <c r="O272" s="409" t="e">
        <f>'07'!#REF!</f>
        <v>#REF!</v>
      </c>
      <c r="P272" s="409" t="e">
        <f t="shared" si="57"/>
        <v>#REF!</v>
      </c>
    </row>
    <row r="273" spans="1:16" ht="24.75" customHeight="1" hidden="1">
      <c r="A273" s="432" t="s">
        <v>145</v>
      </c>
      <c r="B273" s="433" t="s">
        <v>144</v>
      </c>
      <c r="C273" s="404">
        <f t="shared" si="60"/>
        <v>0</v>
      </c>
      <c r="D273" s="404">
        <f t="shared" si="61"/>
        <v>0</v>
      </c>
      <c r="E273" s="409">
        <v>0</v>
      </c>
      <c r="F273" s="409">
        <v>0</v>
      </c>
      <c r="G273" s="409">
        <v>0</v>
      </c>
      <c r="H273" s="409">
        <v>0</v>
      </c>
      <c r="I273" s="409">
        <v>0</v>
      </c>
      <c r="J273" s="409">
        <v>0</v>
      </c>
      <c r="K273" s="409">
        <v>0</v>
      </c>
      <c r="L273" s="409">
        <v>0</v>
      </c>
      <c r="M273" s="409" t="e">
        <f>'03'!#REF!+'04'!#REF!</f>
        <v>#REF!</v>
      </c>
      <c r="N273" s="409" t="e">
        <f t="shared" si="56"/>
        <v>#REF!</v>
      </c>
      <c r="O273" s="409" t="e">
        <f>'07'!#REF!</f>
        <v>#REF!</v>
      </c>
      <c r="P273" s="409" t="e">
        <f t="shared" si="57"/>
        <v>#REF!</v>
      </c>
    </row>
    <row r="274" spans="1:16" ht="24.75" customHeight="1" hidden="1">
      <c r="A274" s="432" t="s">
        <v>147</v>
      </c>
      <c r="B274" s="433" t="s">
        <v>146</v>
      </c>
      <c r="C274" s="404">
        <f t="shared" si="60"/>
        <v>0</v>
      </c>
      <c r="D274" s="404">
        <f t="shared" si="61"/>
        <v>0</v>
      </c>
      <c r="E274" s="409">
        <v>0</v>
      </c>
      <c r="F274" s="409">
        <v>0</v>
      </c>
      <c r="G274" s="409">
        <v>0</v>
      </c>
      <c r="H274" s="409">
        <v>0</v>
      </c>
      <c r="I274" s="409">
        <v>0</v>
      </c>
      <c r="J274" s="409">
        <v>0</v>
      </c>
      <c r="K274" s="409">
        <v>0</v>
      </c>
      <c r="L274" s="409">
        <v>0</v>
      </c>
      <c r="M274" s="409" t="e">
        <f>'03'!#REF!+'04'!#REF!</f>
        <v>#REF!</v>
      </c>
      <c r="N274" s="409" t="e">
        <f t="shared" si="56"/>
        <v>#REF!</v>
      </c>
      <c r="O274" s="409" t="e">
        <f>'07'!#REF!</f>
        <v>#REF!</v>
      </c>
      <c r="P274" s="409" t="e">
        <f t="shared" si="57"/>
        <v>#REF!</v>
      </c>
    </row>
    <row r="275" spans="1:16" ht="24.75" customHeight="1" hidden="1">
      <c r="A275" s="432" t="s">
        <v>149</v>
      </c>
      <c r="B275" s="435" t="s">
        <v>148</v>
      </c>
      <c r="C275" s="404">
        <f t="shared" si="60"/>
        <v>0</v>
      </c>
      <c r="D275" s="404">
        <f t="shared" si="61"/>
        <v>0</v>
      </c>
      <c r="E275" s="409">
        <v>0</v>
      </c>
      <c r="F275" s="409">
        <v>0</v>
      </c>
      <c r="G275" s="409">
        <v>0</v>
      </c>
      <c r="H275" s="409">
        <v>0</v>
      </c>
      <c r="I275" s="409">
        <v>0</v>
      </c>
      <c r="J275" s="409">
        <v>0</v>
      </c>
      <c r="K275" s="409">
        <v>0</v>
      </c>
      <c r="L275" s="409">
        <v>0</v>
      </c>
      <c r="M275" s="409" t="e">
        <f>'03'!#REF!+'04'!#REF!</f>
        <v>#REF!</v>
      </c>
      <c r="N275" s="409" t="e">
        <f t="shared" si="56"/>
        <v>#REF!</v>
      </c>
      <c r="O275" s="409" t="e">
        <f>'07'!#REF!</f>
        <v>#REF!</v>
      </c>
      <c r="P275" s="409" t="e">
        <f t="shared" si="57"/>
        <v>#REF!</v>
      </c>
    </row>
    <row r="276" spans="1:16" ht="24.75" customHeight="1" hidden="1">
      <c r="A276" s="432" t="s">
        <v>186</v>
      </c>
      <c r="B276" s="433" t="s">
        <v>150</v>
      </c>
      <c r="C276" s="404">
        <f t="shared" si="60"/>
        <v>45141</v>
      </c>
      <c r="D276" s="404">
        <f t="shared" si="61"/>
        <v>0</v>
      </c>
      <c r="E276" s="409">
        <v>0</v>
      </c>
      <c r="F276" s="409">
        <v>0</v>
      </c>
      <c r="G276" s="409">
        <v>0</v>
      </c>
      <c r="H276" s="409">
        <v>0</v>
      </c>
      <c r="I276" s="409">
        <v>0</v>
      </c>
      <c r="J276" s="409">
        <v>0</v>
      </c>
      <c r="K276" s="409">
        <v>0</v>
      </c>
      <c r="L276" s="409">
        <v>45141</v>
      </c>
      <c r="M276" s="409" t="e">
        <f>'03'!#REF!+'04'!#REF!</f>
        <v>#REF!</v>
      </c>
      <c r="N276" s="409" t="e">
        <f t="shared" si="56"/>
        <v>#REF!</v>
      </c>
      <c r="O276" s="409" t="e">
        <f>'07'!#REF!</f>
        <v>#REF!</v>
      </c>
      <c r="P276" s="409" t="e">
        <f t="shared" si="57"/>
        <v>#REF!</v>
      </c>
    </row>
    <row r="277" spans="1:16" ht="24.75" customHeight="1" hidden="1">
      <c r="A277" s="394" t="s">
        <v>53</v>
      </c>
      <c r="B277" s="395" t="s">
        <v>151</v>
      </c>
      <c r="C277" s="404">
        <f t="shared" si="60"/>
        <v>311726.6</v>
      </c>
      <c r="D277" s="404">
        <f t="shared" si="61"/>
        <v>311726.6</v>
      </c>
      <c r="E277" s="409">
        <v>108751.6</v>
      </c>
      <c r="F277" s="409">
        <v>0</v>
      </c>
      <c r="G277" s="409">
        <v>181987</v>
      </c>
      <c r="H277" s="409">
        <v>15098</v>
      </c>
      <c r="I277" s="409">
        <v>5890</v>
      </c>
      <c r="J277" s="409">
        <v>0</v>
      </c>
      <c r="K277" s="409">
        <v>0</v>
      </c>
      <c r="L277" s="409">
        <v>0</v>
      </c>
      <c r="M277" s="404" t="e">
        <f>'03'!#REF!+'04'!#REF!</f>
        <v>#REF!</v>
      </c>
      <c r="N277" s="404" t="e">
        <f t="shared" si="56"/>
        <v>#REF!</v>
      </c>
      <c r="O277" s="404" t="e">
        <f>'07'!#REF!</f>
        <v>#REF!</v>
      </c>
      <c r="P277" s="404" t="e">
        <f t="shared" si="57"/>
        <v>#REF!</v>
      </c>
    </row>
    <row r="278" spans="1:16" ht="24.75" customHeight="1" hidden="1">
      <c r="A278" s="467" t="s">
        <v>76</v>
      </c>
      <c r="B278" s="496" t="s">
        <v>215</v>
      </c>
      <c r="C278" s="480">
        <f>(C269+C270+C271)/C268</f>
        <v>0.013158584862158889</v>
      </c>
      <c r="D278" s="396">
        <f aca="true" t="shared" si="62" ref="D278:L278">(D269+D270+D271)/D268</f>
        <v>0.468405705313436</v>
      </c>
      <c r="E278" s="415">
        <f t="shared" si="62"/>
        <v>0.0797391456861776</v>
      </c>
      <c r="F278" s="415" t="e">
        <f t="shared" si="62"/>
        <v>#DIV/0!</v>
      </c>
      <c r="G278" s="415">
        <f t="shared" si="62"/>
        <v>0</v>
      </c>
      <c r="H278" s="415">
        <f t="shared" si="62"/>
        <v>0.07865757734661773</v>
      </c>
      <c r="I278" s="415">
        <f t="shared" si="62"/>
        <v>1</v>
      </c>
      <c r="J278" s="415">
        <f t="shared" si="62"/>
        <v>0.8330279857681483</v>
      </c>
      <c r="K278" s="415">
        <f t="shared" si="62"/>
        <v>0.002578586284912124</v>
      </c>
      <c r="L278" s="415">
        <f t="shared" si="62"/>
        <v>0.03939470673194155</v>
      </c>
      <c r="M278" s="426"/>
      <c r="N278" s="497"/>
      <c r="O278" s="497"/>
      <c r="P278" s="497"/>
    </row>
    <row r="279" spans="1:16" ht="17.25" hidden="1">
      <c r="A279" s="1344" t="s">
        <v>500</v>
      </c>
      <c r="B279" s="1344"/>
      <c r="C279" s="409">
        <f>C262-C265-C266-C267</f>
        <v>0</v>
      </c>
      <c r="D279" s="409">
        <f aca="true" t="shared" si="63" ref="D279:L279">D262-D265-D266-D267</f>
        <v>0</v>
      </c>
      <c r="E279" s="409">
        <f t="shared" si="63"/>
        <v>0</v>
      </c>
      <c r="F279" s="409">
        <f t="shared" si="63"/>
        <v>0</v>
      </c>
      <c r="G279" s="409">
        <f t="shared" si="63"/>
        <v>0</v>
      </c>
      <c r="H279" s="409">
        <f t="shared" si="63"/>
        <v>0</v>
      </c>
      <c r="I279" s="409">
        <f t="shared" si="63"/>
        <v>0</v>
      </c>
      <c r="J279" s="409">
        <f t="shared" si="63"/>
        <v>0</v>
      </c>
      <c r="K279" s="409">
        <f t="shared" si="63"/>
        <v>0</v>
      </c>
      <c r="L279" s="409">
        <f t="shared" si="63"/>
        <v>0</v>
      </c>
      <c r="M279" s="426"/>
      <c r="N279" s="497"/>
      <c r="O279" s="497"/>
      <c r="P279" s="497"/>
    </row>
    <row r="280" spans="1:16" ht="17.25" hidden="1">
      <c r="A280" s="1343" t="s">
        <v>501</v>
      </c>
      <c r="B280" s="1343"/>
      <c r="C280" s="409">
        <f>C267-C268-C277</f>
        <v>0</v>
      </c>
      <c r="D280" s="409">
        <f aca="true" t="shared" si="64" ref="D280:L280">D267-D268-D277</f>
        <v>0</v>
      </c>
      <c r="E280" s="409">
        <f t="shared" si="64"/>
        <v>0</v>
      </c>
      <c r="F280" s="409">
        <f t="shared" si="64"/>
        <v>0</v>
      </c>
      <c r="G280" s="409">
        <f t="shared" si="64"/>
        <v>0</v>
      </c>
      <c r="H280" s="409">
        <f t="shared" si="64"/>
        <v>0</v>
      </c>
      <c r="I280" s="409">
        <f t="shared" si="64"/>
        <v>0</v>
      </c>
      <c r="J280" s="409">
        <f t="shared" si="64"/>
        <v>0</v>
      </c>
      <c r="K280" s="409">
        <f t="shared" si="64"/>
        <v>0</v>
      </c>
      <c r="L280" s="409">
        <f t="shared" si="64"/>
        <v>0</v>
      </c>
      <c r="M280" s="426"/>
      <c r="N280" s="497"/>
      <c r="O280" s="497"/>
      <c r="P280" s="497"/>
    </row>
    <row r="281" spans="1:16" ht="18.75" hidden="1">
      <c r="A281" s="482"/>
      <c r="B281" s="498" t="s">
        <v>520</v>
      </c>
      <c r="C281" s="498"/>
      <c r="D281" s="470"/>
      <c r="E281" s="470"/>
      <c r="F281" s="470"/>
      <c r="G281" s="1340" t="s">
        <v>520</v>
      </c>
      <c r="H281" s="1340"/>
      <c r="I281" s="1340"/>
      <c r="J281" s="1340"/>
      <c r="K281" s="1340"/>
      <c r="L281" s="1340"/>
      <c r="M281" s="485"/>
      <c r="N281" s="485"/>
      <c r="O281" s="485"/>
      <c r="P281" s="485"/>
    </row>
    <row r="282" spans="1:16" ht="18.75" hidden="1">
      <c r="A282" s="1341" t="s">
        <v>4</v>
      </c>
      <c r="B282" s="1341"/>
      <c r="C282" s="1341"/>
      <c r="D282" s="1341"/>
      <c r="E282" s="470"/>
      <c r="F282" s="470"/>
      <c r="G282" s="499"/>
      <c r="H282" s="1342" t="s">
        <v>521</v>
      </c>
      <c r="I282" s="1342"/>
      <c r="J282" s="1342"/>
      <c r="K282" s="1342"/>
      <c r="L282" s="1342"/>
      <c r="M282" s="485"/>
      <c r="N282" s="485"/>
      <c r="O282" s="485"/>
      <c r="P282" s="485"/>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320" t="s">
        <v>33</v>
      </c>
      <c r="B294" s="1321"/>
      <c r="C294" s="481"/>
      <c r="D294" s="1322" t="s">
        <v>79</v>
      </c>
      <c r="E294" s="1322"/>
      <c r="F294" s="1322"/>
      <c r="G294" s="1322"/>
      <c r="H294" s="1322"/>
      <c r="I294" s="1322"/>
      <c r="J294" s="1322"/>
      <c r="K294" s="1323"/>
      <c r="L294" s="1323"/>
      <c r="M294" s="485"/>
    </row>
    <row r="295" spans="1:13" ht="16.5" hidden="1">
      <c r="A295" s="1302" t="s">
        <v>344</v>
      </c>
      <c r="B295" s="1302"/>
      <c r="C295" s="1302"/>
      <c r="D295" s="1322" t="s">
        <v>216</v>
      </c>
      <c r="E295" s="1322"/>
      <c r="F295" s="1322"/>
      <c r="G295" s="1322"/>
      <c r="H295" s="1322"/>
      <c r="I295" s="1322"/>
      <c r="J295" s="1322"/>
      <c r="K295" s="1336" t="s">
        <v>513</v>
      </c>
      <c r="L295" s="1336"/>
      <c r="M295" s="482"/>
    </row>
    <row r="296" spans="1:13" ht="16.5" hidden="1">
      <c r="A296" s="1302" t="s">
        <v>345</v>
      </c>
      <c r="B296" s="1302"/>
      <c r="C296" s="416"/>
      <c r="D296" s="1337" t="s">
        <v>11</v>
      </c>
      <c r="E296" s="1337"/>
      <c r="F296" s="1337"/>
      <c r="G296" s="1337"/>
      <c r="H296" s="1337"/>
      <c r="I296" s="1337"/>
      <c r="J296" s="1337"/>
      <c r="K296" s="1323"/>
      <c r="L296" s="1323"/>
      <c r="M296" s="485"/>
    </row>
    <row r="297" spans="1:13" ht="15.75" hidden="1">
      <c r="A297" s="437" t="s">
        <v>119</v>
      </c>
      <c r="B297" s="437"/>
      <c r="C297" s="422"/>
      <c r="D297" s="486"/>
      <c r="E297" s="486"/>
      <c r="F297" s="487"/>
      <c r="G297" s="487"/>
      <c r="H297" s="487"/>
      <c r="I297" s="487"/>
      <c r="J297" s="487"/>
      <c r="K297" s="1345"/>
      <c r="L297" s="1345"/>
      <c r="M297" s="482"/>
    </row>
    <row r="298" spans="1:13" ht="15.75" hidden="1">
      <c r="A298" s="486"/>
      <c r="B298" s="486" t="s">
        <v>94</v>
      </c>
      <c r="C298" s="486"/>
      <c r="D298" s="486"/>
      <c r="E298" s="486"/>
      <c r="F298" s="486"/>
      <c r="G298" s="486"/>
      <c r="H298" s="486"/>
      <c r="I298" s="486"/>
      <c r="J298" s="486"/>
      <c r="K298" s="1326"/>
      <c r="L298" s="1326"/>
      <c r="M298" s="482"/>
    </row>
    <row r="299" spans="1:13" ht="15.75" hidden="1">
      <c r="A299" s="966" t="s">
        <v>71</v>
      </c>
      <c r="B299" s="967"/>
      <c r="C299" s="1324" t="s">
        <v>38</v>
      </c>
      <c r="D299" s="1330" t="s">
        <v>339</v>
      </c>
      <c r="E299" s="1330"/>
      <c r="F299" s="1330"/>
      <c r="G299" s="1330"/>
      <c r="H299" s="1330"/>
      <c r="I299" s="1330"/>
      <c r="J299" s="1330"/>
      <c r="K299" s="1330"/>
      <c r="L299" s="1330"/>
      <c r="M299" s="485"/>
    </row>
    <row r="300" spans="1:13" ht="15.75" hidden="1">
      <c r="A300" s="968"/>
      <c r="B300" s="969"/>
      <c r="C300" s="1324"/>
      <c r="D300" s="1331" t="s">
        <v>207</v>
      </c>
      <c r="E300" s="1332"/>
      <c r="F300" s="1332"/>
      <c r="G300" s="1332"/>
      <c r="H300" s="1332"/>
      <c r="I300" s="1332"/>
      <c r="J300" s="1333"/>
      <c r="K300" s="1317" t="s">
        <v>208</v>
      </c>
      <c r="L300" s="1317" t="s">
        <v>209</v>
      </c>
      <c r="M300" s="482"/>
    </row>
    <row r="301" spans="1:13" ht="15.75" hidden="1">
      <c r="A301" s="968"/>
      <c r="B301" s="969"/>
      <c r="C301" s="1324"/>
      <c r="D301" s="1325" t="s">
        <v>37</v>
      </c>
      <c r="E301" s="1327" t="s">
        <v>7</v>
      </c>
      <c r="F301" s="1328"/>
      <c r="G301" s="1328"/>
      <c r="H301" s="1328"/>
      <c r="I301" s="1328"/>
      <c r="J301" s="1329"/>
      <c r="K301" s="1334"/>
      <c r="L301" s="1318"/>
      <c r="M301" s="482"/>
    </row>
    <row r="302" spans="1:16" ht="15.75" hidden="1">
      <c r="A302" s="1338"/>
      <c r="B302" s="1339"/>
      <c r="C302" s="1324"/>
      <c r="D302" s="1325"/>
      <c r="E302" s="488" t="s">
        <v>210</v>
      </c>
      <c r="F302" s="488" t="s">
        <v>211</v>
      </c>
      <c r="G302" s="488" t="s">
        <v>212</v>
      </c>
      <c r="H302" s="488" t="s">
        <v>213</v>
      </c>
      <c r="I302" s="488" t="s">
        <v>346</v>
      </c>
      <c r="J302" s="488" t="s">
        <v>214</v>
      </c>
      <c r="K302" s="1335"/>
      <c r="L302" s="1319"/>
      <c r="M302" s="1314" t="s">
        <v>502</v>
      </c>
      <c r="N302" s="1314"/>
      <c r="O302" s="1314"/>
      <c r="P302" s="1314"/>
    </row>
    <row r="303" spans="1:16" ht="15" hidden="1">
      <c r="A303" s="1315" t="s">
        <v>6</v>
      </c>
      <c r="B303" s="1316"/>
      <c r="C303" s="489">
        <v>1</v>
      </c>
      <c r="D303" s="490">
        <v>2</v>
      </c>
      <c r="E303" s="489">
        <v>3</v>
      </c>
      <c r="F303" s="490">
        <v>4</v>
      </c>
      <c r="G303" s="489">
        <v>5</v>
      </c>
      <c r="H303" s="490">
        <v>6</v>
      </c>
      <c r="I303" s="489">
        <v>7</v>
      </c>
      <c r="J303" s="490">
        <v>8</v>
      </c>
      <c r="K303" s="489">
        <v>9</v>
      </c>
      <c r="L303" s="490">
        <v>10</v>
      </c>
      <c r="M303" s="491" t="s">
        <v>503</v>
      </c>
      <c r="N303" s="492" t="s">
        <v>506</v>
      </c>
      <c r="O303" s="492" t="s">
        <v>504</v>
      </c>
      <c r="P303" s="492" t="s">
        <v>505</v>
      </c>
    </row>
    <row r="304" spans="1:16" ht="24.75" customHeight="1" hidden="1">
      <c r="A304" s="429" t="s">
        <v>0</v>
      </c>
      <c r="B304" s="430" t="s">
        <v>131</v>
      </c>
      <c r="C304" s="404">
        <f>C305+C306</f>
        <v>394761</v>
      </c>
      <c r="D304" s="404">
        <f aca="true" t="shared" si="65" ref="D304:L304">D305+D306</f>
        <v>89648</v>
      </c>
      <c r="E304" s="404">
        <f t="shared" si="65"/>
        <v>48513</v>
      </c>
      <c r="F304" s="404">
        <f t="shared" si="65"/>
        <v>0</v>
      </c>
      <c r="G304" s="404">
        <f t="shared" si="65"/>
        <v>34900</v>
      </c>
      <c r="H304" s="404">
        <f t="shared" si="65"/>
        <v>200</v>
      </c>
      <c r="I304" s="404">
        <f t="shared" si="65"/>
        <v>0</v>
      </c>
      <c r="J304" s="404">
        <f t="shared" si="65"/>
        <v>6035</v>
      </c>
      <c r="K304" s="404">
        <f t="shared" si="65"/>
        <v>0</v>
      </c>
      <c r="L304" s="404">
        <f t="shared" si="65"/>
        <v>305113</v>
      </c>
      <c r="M304" s="404" t="e">
        <f>'03'!#REF!+'04'!#REF!</f>
        <v>#REF!</v>
      </c>
      <c r="N304" s="404" t="e">
        <f>C304-M304</f>
        <v>#REF!</v>
      </c>
      <c r="O304" s="404" t="e">
        <f>'07'!#REF!</f>
        <v>#REF!</v>
      </c>
      <c r="P304" s="404" t="e">
        <f>C304-O304</f>
        <v>#REF!</v>
      </c>
    </row>
    <row r="305" spans="1:16" ht="24.75" customHeight="1" hidden="1">
      <c r="A305" s="432">
        <v>1</v>
      </c>
      <c r="B305" s="433" t="s">
        <v>132</v>
      </c>
      <c r="C305" s="404">
        <f>D305+K305+L305</f>
        <v>139828</v>
      </c>
      <c r="D305" s="404">
        <f>E305+F305+G305+H305+I305+J305</f>
        <v>48342</v>
      </c>
      <c r="E305" s="409">
        <v>28442</v>
      </c>
      <c r="F305" s="409"/>
      <c r="G305" s="409">
        <v>19900</v>
      </c>
      <c r="H305" s="409"/>
      <c r="I305" s="409"/>
      <c r="J305" s="409"/>
      <c r="K305" s="409"/>
      <c r="L305" s="409">
        <v>91486</v>
      </c>
      <c r="M305" s="409" t="e">
        <f>'03'!#REF!+'04'!#REF!</f>
        <v>#REF!</v>
      </c>
      <c r="N305" s="409" t="e">
        <f aca="true" t="shared" si="66" ref="N305:N319">C305-M305</f>
        <v>#REF!</v>
      </c>
      <c r="O305" s="409" t="e">
        <f>'07'!#REF!</f>
        <v>#REF!</v>
      </c>
      <c r="P305" s="409" t="e">
        <f aca="true" t="shared" si="67" ref="P305:P319">C305-O305</f>
        <v>#REF!</v>
      </c>
    </row>
    <row r="306" spans="1:16" ht="24.75" customHeight="1" hidden="1">
      <c r="A306" s="432">
        <v>2</v>
      </c>
      <c r="B306" s="433" t="s">
        <v>133</v>
      </c>
      <c r="C306" s="404">
        <f>D306+K306+L306</f>
        <v>254933</v>
      </c>
      <c r="D306" s="404">
        <f>E306+F306+G306+H306+I306+J306</f>
        <v>41306</v>
      </c>
      <c r="E306" s="409">
        <v>20071</v>
      </c>
      <c r="F306" s="409">
        <v>0</v>
      </c>
      <c r="G306" s="409">
        <v>15000</v>
      </c>
      <c r="H306" s="409">
        <v>200</v>
      </c>
      <c r="I306" s="409">
        <v>0</v>
      </c>
      <c r="J306" s="409">
        <v>6035</v>
      </c>
      <c r="K306" s="409">
        <v>0</v>
      </c>
      <c r="L306" s="409">
        <v>213627</v>
      </c>
      <c r="M306" s="409" t="e">
        <f>'03'!#REF!+'04'!#REF!</f>
        <v>#REF!</v>
      </c>
      <c r="N306" s="409" t="e">
        <f t="shared" si="66"/>
        <v>#REF!</v>
      </c>
      <c r="O306" s="409" t="e">
        <f>'07'!#REF!</f>
        <v>#REF!</v>
      </c>
      <c r="P306" s="409" t="e">
        <f t="shared" si="67"/>
        <v>#REF!</v>
      </c>
    </row>
    <row r="307" spans="1:16" ht="24.75" customHeight="1" hidden="1">
      <c r="A307" s="394" t="s">
        <v>1</v>
      </c>
      <c r="B307" s="395" t="s">
        <v>134</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6"/>
        <v>#REF!</v>
      </c>
      <c r="O307" s="409" t="e">
        <f>'07'!#REF!</f>
        <v>#REF!</v>
      </c>
      <c r="P307" s="409" t="e">
        <f t="shared" si="67"/>
        <v>#REF!</v>
      </c>
    </row>
    <row r="308" spans="1:16" ht="24.75" customHeight="1" hidden="1">
      <c r="A308" s="394" t="s">
        <v>9</v>
      </c>
      <c r="B308" s="395" t="s">
        <v>135</v>
      </c>
      <c r="C308" s="404">
        <f>D308+K308+L308</f>
        <v>0</v>
      </c>
      <c r="D308" s="404">
        <f>E308+F308+G308+H308+I308+J308</f>
        <v>0</v>
      </c>
      <c r="E308" s="409">
        <v>0</v>
      </c>
      <c r="F308" s="409">
        <v>0</v>
      </c>
      <c r="G308" s="409">
        <v>0</v>
      </c>
      <c r="H308" s="409">
        <v>0</v>
      </c>
      <c r="I308" s="409">
        <v>0</v>
      </c>
      <c r="J308" s="409">
        <v>0</v>
      </c>
      <c r="K308" s="409">
        <v>0</v>
      </c>
      <c r="L308" s="409">
        <v>0</v>
      </c>
      <c r="M308" s="409" t="e">
        <f>'03'!#REF!+'04'!#REF!</f>
        <v>#REF!</v>
      </c>
      <c r="N308" s="409" t="e">
        <f t="shared" si="66"/>
        <v>#REF!</v>
      </c>
      <c r="O308" s="409" t="e">
        <f>'07'!#REF!</f>
        <v>#REF!</v>
      </c>
      <c r="P308" s="409" t="e">
        <f t="shared" si="67"/>
        <v>#REF!</v>
      </c>
    </row>
    <row r="309" spans="1:16" ht="24.75" customHeight="1" hidden="1">
      <c r="A309" s="394" t="s">
        <v>136</v>
      </c>
      <c r="B309" s="395" t="s">
        <v>137</v>
      </c>
      <c r="C309" s="404">
        <f>C310+C319</f>
        <v>394761</v>
      </c>
      <c r="D309" s="404">
        <f aca="true" t="shared" si="68" ref="D309:L309">D310+D319</f>
        <v>89648</v>
      </c>
      <c r="E309" s="404">
        <f t="shared" si="68"/>
        <v>48513</v>
      </c>
      <c r="F309" s="404">
        <f t="shared" si="68"/>
        <v>0</v>
      </c>
      <c r="G309" s="404">
        <f t="shared" si="68"/>
        <v>34900</v>
      </c>
      <c r="H309" s="404">
        <f t="shared" si="68"/>
        <v>200</v>
      </c>
      <c r="I309" s="404">
        <f t="shared" si="68"/>
        <v>0</v>
      </c>
      <c r="J309" s="404">
        <f t="shared" si="68"/>
        <v>6035</v>
      </c>
      <c r="K309" s="404">
        <f t="shared" si="68"/>
        <v>0</v>
      </c>
      <c r="L309" s="404">
        <f t="shared" si="68"/>
        <v>305113</v>
      </c>
      <c r="M309" s="404" t="e">
        <f>'03'!#REF!+'04'!#REF!</f>
        <v>#REF!</v>
      </c>
      <c r="N309" s="404" t="e">
        <f t="shared" si="66"/>
        <v>#REF!</v>
      </c>
      <c r="O309" s="404" t="e">
        <f>'07'!#REF!</f>
        <v>#REF!</v>
      </c>
      <c r="P309" s="404" t="e">
        <f t="shared" si="67"/>
        <v>#REF!</v>
      </c>
    </row>
    <row r="310" spans="1:16" ht="24.75" customHeight="1" hidden="1">
      <c r="A310" s="394" t="s">
        <v>52</v>
      </c>
      <c r="B310" s="434" t="s">
        <v>138</v>
      </c>
      <c r="C310" s="404">
        <f>SUM(C311:C318)</f>
        <v>346419</v>
      </c>
      <c r="D310" s="404">
        <f aca="true" t="shared" si="69" ref="D310:L310">SUM(D311:D318)</f>
        <v>41306</v>
      </c>
      <c r="E310" s="404">
        <f t="shared" si="69"/>
        <v>20071</v>
      </c>
      <c r="F310" s="404">
        <f t="shared" si="69"/>
        <v>0</v>
      </c>
      <c r="G310" s="404">
        <f t="shared" si="69"/>
        <v>15000</v>
      </c>
      <c r="H310" s="404">
        <f t="shared" si="69"/>
        <v>200</v>
      </c>
      <c r="I310" s="404">
        <f t="shared" si="69"/>
        <v>0</v>
      </c>
      <c r="J310" s="404">
        <f t="shared" si="69"/>
        <v>6035</v>
      </c>
      <c r="K310" s="404">
        <f t="shared" si="69"/>
        <v>0</v>
      </c>
      <c r="L310" s="404">
        <f t="shared" si="69"/>
        <v>305113</v>
      </c>
      <c r="M310" s="404" t="e">
        <f>'03'!#REF!+'04'!#REF!</f>
        <v>#REF!</v>
      </c>
      <c r="N310" s="404" t="e">
        <f t="shared" si="66"/>
        <v>#REF!</v>
      </c>
      <c r="O310" s="404" t="e">
        <f>'07'!#REF!</f>
        <v>#REF!</v>
      </c>
      <c r="P310" s="404" t="e">
        <f t="shared" si="67"/>
        <v>#REF!</v>
      </c>
    </row>
    <row r="311" spans="1:16" ht="24.75" customHeight="1" hidden="1">
      <c r="A311" s="432" t="s">
        <v>54</v>
      </c>
      <c r="B311" s="433" t="s">
        <v>139</v>
      </c>
      <c r="C311" s="404">
        <f aca="true" t="shared" si="70" ref="C311:C319">D311+K311+L311</f>
        <v>110738</v>
      </c>
      <c r="D311" s="404">
        <f aca="true" t="shared" si="71" ref="D311:D319">E311+F311+G311+H311+I311+J311</f>
        <v>31691</v>
      </c>
      <c r="E311" s="409">
        <v>12757</v>
      </c>
      <c r="F311" s="409">
        <v>0</v>
      </c>
      <c r="G311" s="409">
        <v>13000</v>
      </c>
      <c r="H311" s="409">
        <v>200</v>
      </c>
      <c r="I311" s="409">
        <v>0</v>
      </c>
      <c r="J311" s="409">
        <v>5734</v>
      </c>
      <c r="K311" s="409">
        <v>0</v>
      </c>
      <c r="L311" s="409">
        <v>79047</v>
      </c>
      <c r="M311" s="409" t="e">
        <f>'03'!#REF!+'04'!#REF!</f>
        <v>#REF!</v>
      </c>
      <c r="N311" s="409" t="e">
        <f t="shared" si="66"/>
        <v>#REF!</v>
      </c>
      <c r="O311" s="409" t="e">
        <f>'07'!#REF!</f>
        <v>#REF!</v>
      </c>
      <c r="P311" s="409" t="e">
        <f t="shared" si="67"/>
        <v>#REF!</v>
      </c>
    </row>
    <row r="312" spans="1:16" ht="24.75" customHeight="1" hidden="1">
      <c r="A312" s="432" t="s">
        <v>55</v>
      </c>
      <c r="B312" s="433" t="s">
        <v>140</v>
      </c>
      <c r="C312" s="404">
        <f t="shared" si="70"/>
        <v>0</v>
      </c>
      <c r="D312" s="404">
        <f t="shared" si="71"/>
        <v>0</v>
      </c>
      <c r="E312" s="409">
        <v>0</v>
      </c>
      <c r="F312" s="409">
        <v>0</v>
      </c>
      <c r="G312" s="409">
        <v>0</v>
      </c>
      <c r="H312" s="409">
        <v>0</v>
      </c>
      <c r="I312" s="409">
        <v>0</v>
      </c>
      <c r="J312" s="409">
        <v>0</v>
      </c>
      <c r="K312" s="409">
        <v>0</v>
      </c>
      <c r="L312" s="409">
        <v>0</v>
      </c>
      <c r="M312" s="409" t="e">
        <f>'03'!#REF!+'04'!#REF!</f>
        <v>#REF!</v>
      </c>
      <c r="N312" s="409" t="e">
        <f t="shared" si="66"/>
        <v>#REF!</v>
      </c>
      <c r="O312" s="409" t="e">
        <f>'07'!#REF!</f>
        <v>#REF!</v>
      </c>
      <c r="P312" s="409" t="e">
        <f t="shared" si="67"/>
        <v>#REF!</v>
      </c>
    </row>
    <row r="313" spans="1:16" ht="24.75" customHeight="1" hidden="1">
      <c r="A313" s="432" t="s">
        <v>141</v>
      </c>
      <c r="B313" s="433" t="s">
        <v>202</v>
      </c>
      <c r="C313" s="404">
        <f t="shared" si="70"/>
        <v>0</v>
      </c>
      <c r="D313" s="404">
        <f t="shared" si="71"/>
        <v>0</v>
      </c>
      <c r="E313" s="409">
        <v>0</v>
      </c>
      <c r="F313" s="409">
        <v>0</v>
      </c>
      <c r="G313" s="409">
        <v>0</v>
      </c>
      <c r="H313" s="409">
        <v>0</v>
      </c>
      <c r="I313" s="409">
        <v>0</v>
      </c>
      <c r="J313" s="409">
        <v>0</v>
      </c>
      <c r="K313" s="409">
        <v>0</v>
      </c>
      <c r="L313" s="409">
        <v>0</v>
      </c>
      <c r="M313" s="409" t="e">
        <f>'03'!#REF!</f>
        <v>#REF!</v>
      </c>
      <c r="N313" s="409" t="e">
        <f t="shared" si="66"/>
        <v>#REF!</v>
      </c>
      <c r="O313" s="409" t="e">
        <f>'07'!#REF!</f>
        <v>#REF!</v>
      </c>
      <c r="P313" s="409" t="e">
        <f t="shared" si="67"/>
        <v>#REF!</v>
      </c>
    </row>
    <row r="314" spans="1:16" ht="24.75" customHeight="1" hidden="1">
      <c r="A314" s="432" t="s">
        <v>143</v>
      </c>
      <c r="B314" s="433" t="s">
        <v>142</v>
      </c>
      <c r="C314" s="404">
        <f t="shared" si="70"/>
        <v>165795</v>
      </c>
      <c r="D314" s="404">
        <f t="shared" si="71"/>
        <v>9615</v>
      </c>
      <c r="E314" s="409">
        <v>7314</v>
      </c>
      <c r="F314" s="409">
        <v>0</v>
      </c>
      <c r="G314" s="409">
        <v>2000</v>
      </c>
      <c r="H314" s="409">
        <v>0</v>
      </c>
      <c r="I314" s="409">
        <v>0</v>
      </c>
      <c r="J314" s="409">
        <v>301</v>
      </c>
      <c r="K314" s="409">
        <v>0</v>
      </c>
      <c r="L314" s="409">
        <v>156180</v>
      </c>
      <c r="M314" s="409" t="e">
        <f>'03'!#REF!+'04'!#REF!</f>
        <v>#REF!</v>
      </c>
      <c r="N314" s="409" t="e">
        <f t="shared" si="66"/>
        <v>#REF!</v>
      </c>
      <c r="O314" s="409" t="e">
        <f>'07'!#REF!</f>
        <v>#REF!</v>
      </c>
      <c r="P314" s="409" t="e">
        <f t="shared" si="67"/>
        <v>#REF!</v>
      </c>
    </row>
    <row r="315" spans="1:16" ht="24.75" customHeight="1" hidden="1">
      <c r="A315" s="432" t="s">
        <v>145</v>
      </c>
      <c r="B315" s="433" t="s">
        <v>144</v>
      </c>
      <c r="C315" s="404">
        <f t="shared" si="70"/>
        <v>69886</v>
      </c>
      <c r="D315" s="404">
        <f t="shared" si="71"/>
        <v>0</v>
      </c>
      <c r="E315" s="409">
        <v>0</v>
      </c>
      <c r="F315" s="409">
        <v>0</v>
      </c>
      <c r="G315" s="409">
        <v>0</v>
      </c>
      <c r="H315" s="409">
        <v>0</v>
      </c>
      <c r="I315" s="409">
        <v>0</v>
      </c>
      <c r="J315" s="409">
        <v>0</v>
      </c>
      <c r="K315" s="409">
        <v>0</v>
      </c>
      <c r="L315" s="409">
        <v>69886</v>
      </c>
      <c r="M315" s="409" t="e">
        <f>'03'!#REF!+'04'!#REF!</f>
        <v>#REF!</v>
      </c>
      <c r="N315" s="409" t="e">
        <f t="shared" si="66"/>
        <v>#REF!</v>
      </c>
      <c r="O315" s="409" t="e">
        <f>'07'!#REF!</f>
        <v>#REF!</v>
      </c>
      <c r="P315" s="409" t="e">
        <f t="shared" si="67"/>
        <v>#REF!</v>
      </c>
    </row>
    <row r="316" spans="1:16" ht="24.75" customHeight="1" hidden="1">
      <c r="A316" s="432" t="s">
        <v>147</v>
      </c>
      <c r="B316" s="433" t="s">
        <v>146</v>
      </c>
      <c r="C316" s="404">
        <f t="shared" si="70"/>
        <v>0</v>
      </c>
      <c r="D316" s="404">
        <f t="shared" si="71"/>
        <v>0</v>
      </c>
      <c r="E316" s="409">
        <v>0</v>
      </c>
      <c r="F316" s="409">
        <v>0</v>
      </c>
      <c r="G316" s="409">
        <v>0</v>
      </c>
      <c r="H316" s="409">
        <v>0</v>
      </c>
      <c r="I316" s="409">
        <v>0</v>
      </c>
      <c r="J316" s="409">
        <v>0</v>
      </c>
      <c r="K316" s="409">
        <v>0</v>
      </c>
      <c r="L316" s="409">
        <v>0</v>
      </c>
      <c r="M316" s="409" t="e">
        <f>'03'!#REF!+'04'!#REF!</f>
        <v>#REF!</v>
      </c>
      <c r="N316" s="409" t="e">
        <f t="shared" si="66"/>
        <v>#REF!</v>
      </c>
      <c r="O316" s="409" t="e">
        <f>'07'!#REF!</f>
        <v>#REF!</v>
      </c>
      <c r="P316" s="409" t="e">
        <f t="shared" si="67"/>
        <v>#REF!</v>
      </c>
    </row>
    <row r="317" spans="1:16" ht="24.75" customHeight="1" hidden="1">
      <c r="A317" s="432" t="s">
        <v>149</v>
      </c>
      <c r="B317" s="435" t="s">
        <v>148</v>
      </c>
      <c r="C317" s="404">
        <f t="shared" si="70"/>
        <v>0</v>
      </c>
      <c r="D317" s="404">
        <f t="shared" si="71"/>
        <v>0</v>
      </c>
      <c r="E317" s="409">
        <v>0</v>
      </c>
      <c r="F317" s="409">
        <v>0</v>
      </c>
      <c r="G317" s="409">
        <v>0</v>
      </c>
      <c r="H317" s="409">
        <v>0</v>
      </c>
      <c r="I317" s="409">
        <v>0</v>
      </c>
      <c r="J317" s="409">
        <v>0</v>
      </c>
      <c r="K317" s="409">
        <v>0</v>
      </c>
      <c r="L317" s="409">
        <v>0</v>
      </c>
      <c r="M317" s="409" t="e">
        <f>'03'!#REF!+'04'!#REF!</f>
        <v>#REF!</v>
      </c>
      <c r="N317" s="409" t="e">
        <f t="shared" si="66"/>
        <v>#REF!</v>
      </c>
      <c r="O317" s="409" t="e">
        <f>'07'!#REF!</f>
        <v>#REF!</v>
      </c>
      <c r="P317" s="409" t="e">
        <f t="shared" si="67"/>
        <v>#REF!</v>
      </c>
    </row>
    <row r="318" spans="1:16" ht="24.75" customHeight="1" hidden="1">
      <c r="A318" s="432" t="s">
        <v>186</v>
      </c>
      <c r="B318" s="433" t="s">
        <v>150</v>
      </c>
      <c r="C318" s="404">
        <f t="shared" si="70"/>
        <v>0</v>
      </c>
      <c r="D318" s="404">
        <f t="shared" si="71"/>
        <v>0</v>
      </c>
      <c r="E318" s="409">
        <v>0</v>
      </c>
      <c r="F318" s="409">
        <v>0</v>
      </c>
      <c r="G318" s="409">
        <v>0</v>
      </c>
      <c r="H318" s="409">
        <v>0</v>
      </c>
      <c r="I318" s="409">
        <v>0</v>
      </c>
      <c r="J318" s="409">
        <v>0</v>
      </c>
      <c r="K318" s="409">
        <v>0</v>
      </c>
      <c r="L318" s="409">
        <v>0</v>
      </c>
      <c r="M318" s="409" t="e">
        <f>'03'!#REF!+'04'!#REF!</f>
        <v>#REF!</v>
      </c>
      <c r="N318" s="409" t="e">
        <f t="shared" si="66"/>
        <v>#REF!</v>
      </c>
      <c r="O318" s="409" t="e">
        <f>'07'!#REF!</f>
        <v>#REF!</v>
      </c>
      <c r="P318" s="409" t="e">
        <f t="shared" si="67"/>
        <v>#REF!</v>
      </c>
    </row>
    <row r="319" spans="1:16" ht="24.75" customHeight="1" hidden="1">
      <c r="A319" s="394" t="s">
        <v>53</v>
      </c>
      <c r="B319" s="395" t="s">
        <v>151</v>
      </c>
      <c r="C319" s="404">
        <f t="shared" si="70"/>
        <v>48342</v>
      </c>
      <c r="D319" s="404">
        <f t="shared" si="71"/>
        <v>48342</v>
      </c>
      <c r="E319" s="409">
        <v>28442</v>
      </c>
      <c r="F319" s="409">
        <v>0</v>
      </c>
      <c r="G319" s="409">
        <v>19900</v>
      </c>
      <c r="H319" s="409">
        <v>0</v>
      </c>
      <c r="I319" s="409">
        <v>0</v>
      </c>
      <c r="J319" s="409">
        <v>0</v>
      </c>
      <c r="K319" s="409">
        <v>0</v>
      </c>
      <c r="L319" s="409">
        <v>0</v>
      </c>
      <c r="M319" s="404" t="e">
        <f>'03'!#REF!+'04'!#REF!</f>
        <v>#REF!</v>
      </c>
      <c r="N319" s="404" t="e">
        <f t="shared" si="66"/>
        <v>#REF!</v>
      </c>
      <c r="O319" s="404" t="e">
        <f>'07'!#REF!</f>
        <v>#REF!</v>
      </c>
      <c r="P319" s="404" t="e">
        <f t="shared" si="67"/>
        <v>#REF!</v>
      </c>
    </row>
    <row r="320" spans="1:16" ht="24.75" customHeight="1" hidden="1">
      <c r="A320" s="467" t="s">
        <v>76</v>
      </c>
      <c r="B320" s="496" t="s">
        <v>215</v>
      </c>
      <c r="C320" s="480">
        <f>(C311+C312+C313)/C310</f>
        <v>0.3196649144533065</v>
      </c>
      <c r="D320" s="396">
        <f aca="true" t="shared" si="72" ref="D320:L320">(D311+D312+D313)/D310</f>
        <v>0.7672251004696654</v>
      </c>
      <c r="E320" s="415">
        <f t="shared" si="72"/>
        <v>0.6355936425688805</v>
      </c>
      <c r="F320" s="415" t="e">
        <f t="shared" si="72"/>
        <v>#DIV/0!</v>
      </c>
      <c r="G320" s="415">
        <f t="shared" si="72"/>
        <v>0.8666666666666667</v>
      </c>
      <c r="H320" s="415">
        <f t="shared" si="72"/>
        <v>1</v>
      </c>
      <c r="I320" s="415" t="e">
        <f t="shared" si="72"/>
        <v>#DIV/0!</v>
      </c>
      <c r="J320" s="415">
        <f t="shared" si="72"/>
        <v>0.9501242750621375</v>
      </c>
      <c r="K320" s="415" t="e">
        <f t="shared" si="72"/>
        <v>#DIV/0!</v>
      </c>
      <c r="L320" s="415">
        <f t="shared" si="72"/>
        <v>0.2590745068220626</v>
      </c>
      <c r="M320" s="426"/>
      <c r="N320" s="497"/>
      <c r="O320" s="497"/>
      <c r="P320" s="497"/>
    </row>
    <row r="321" spans="1:16" ht="17.25" hidden="1">
      <c r="A321" s="1344" t="s">
        <v>500</v>
      </c>
      <c r="B321" s="1344"/>
      <c r="C321" s="409">
        <f>C304-C307-C308-C309</f>
        <v>0</v>
      </c>
      <c r="D321" s="409">
        <f aca="true" t="shared" si="73" ref="D321:L321">D304-D307-D308-D309</f>
        <v>0</v>
      </c>
      <c r="E321" s="409">
        <f t="shared" si="73"/>
        <v>0</v>
      </c>
      <c r="F321" s="409">
        <f t="shared" si="73"/>
        <v>0</v>
      </c>
      <c r="G321" s="409">
        <f t="shared" si="73"/>
        <v>0</v>
      </c>
      <c r="H321" s="409">
        <f t="shared" si="73"/>
        <v>0</v>
      </c>
      <c r="I321" s="409">
        <f t="shared" si="73"/>
        <v>0</v>
      </c>
      <c r="J321" s="409">
        <f t="shared" si="73"/>
        <v>0</v>
      </c>
      <c r="K321" s="409">
        <f t="shared" si="73"/>
        <v>0</v>
      </c>
      <c r="L321" s="409">
        <f t="shared" si="73"/>
        <v>0</v>
      </c>
      <c r="M321" s="426"/>
      <c r="N321" s="497"/>
      <c r="O321" s="497"/>
      <c r="P321" s="497"/>
    </row>
    <row r="322" spans="1:16" ht="17.25" hidden="1">
      <c r="A322" s="1343" t="s">
        <v>501</v>
      </c>
      <c r="B322" s="1343"/>
      <c r="C322" s="409">
        <f>C309-C310-C319</f>
        <v>0</v>
      </c>
      <c r="D322" s="409">
        <f aca="true" t="shared" si="74" ref="D322:L322">D309-D310-D319</f>
        <v>0</v>
      </c>
      <c r="E322" s="409">
        <f t="shared" si="74"/>
        <v>0</v>
      </c>
      <c r="F322" s="409">
        <f t="shared" si="74"/>
        <v>0</v>
      </c>
      <c r="G322" s="409">
        <f t="shared" si="74"/>
        <v>0</v>
      </c>
      <c r="H322" s="409">
        <f t="shared" si="74"/>
        <v>0</v>
      </c>
      <c r="I322" s="409">
        <f t="shared" si="74"/>
        <v>0</v>
      </c>
      <c r="J322" s="409">
        <f t="shared" si="74"/>
        <v>0</v>
      </c>
      <c r="K322" s="409">
        <f t="shared" si="74"/>
        <v>0</v>
      </c>
      <c r="L322" s="409">
        <f t="shared" si="74"/>
        <v>0</v>
      </c>
      <c r="M322" s="426"/>
      <c r="N322" s="497"/>
      <c r="O322" s="497"/>
      <c r="P322" s="497"/>
    </row>
    <row r="323" spans="1:16" ht="18.75" hidden="1">
      <c r="A323" s="482"/>
      <c r="B323" s="498" t="s">
        <v>520</v>
      </c>
      <c r="C323" s="498"/>
      <c r="D323" s="470"/>
      <c r="E323" s="470"/>
      <c r="F323" s="470"/>
      <c r="G323" s="1340" t="s">
        <v>520</v>
      </c>
      <c r="H323" s="1340"/>
      <c r="I323" s="1340"/>
      <c r="J323" s="1340"/>
      <c r="K323" s="1340"/>
      <c r="L323" s="1340"/>
      <c r="M323" s="485"/>
      <c r="N323" s="485"/>
      <c r="O323" s="485"/>
      <c r="P323" s="485"/>
    </row>
    <row r="324" spans="1:16" ht="18.75" hidden="1">
      <c r="A324" s="1341" t="s">
        <v>4</v>
      </c>
      <c r="B324" s="1341"/>
      <c r="C324" s="1341"/>
      <c r="D324" s="1341"/>
      <c r="E324" s="470"/>
      <c r="F324" s="470"/>
      <c r="G324" s="499"/>
      <c r="H324" s="1342" t="s">
        <v>521</v>
      </c>
      <c r="I324" s="1342"/>
      <c r="J324" s="1342"/>
      <c r="K324" s="1342"/>
      <c r="L324" s="1342"/>
      <c r="M324" s="485"/>
      <c r="N324" s="485"/>
      <c r="O324" s="485"/>
      <c r="P324" s="485"/>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320" t="s">
        <v>33</v>
      </c>
      <c r="B337" s="1321"/>
      <c r="C337" s="481"/>
      <c r="D337" s="1322" t="s">
        <v>79</v>
      </c>
      <c r="E337" s="1322"/>
      <c r="F337" s="1322"/>
      <c r="G337" s="1322"/>
      <c r="H337" s="1322"/>
      <c r="I337" s="1322"/>
      <c r="J337" s="1322"/>
      <c r="K337" s="1323"/>
      <c r="L337" s="1323"/>
      <c r="M337" s="485"/>
    </row>
    <row r="338" spans="1:13" ht="16.5" hidden="1">
      <c r="A338" s="1302" t="s">
        <v>344</v>
      </c>
      <c r="B338" s="1302"/>
      <c r="C338" s="1302"/>
      <c r="D338" s="1322" t="s">
        <v>216</v>
      </c>
      <c r="E338" s="1322"/>
      <c r="F338" s="1322"/>
      <c r="G338" s="1322"/>
      <c r="H338" s="1322"/>
      <c r="I338" s="1322"/>
      <c r="J338" s="1322"/>
      <c r="K338" s="1336" t="s">
        <v>514</v>
      </c>
      <c r="L338" s="1336"/>
      <c r="M338" s="482"/>
    </row>
    <row r="339" spans="1:13" ht="16.5" hidden="1">
      <c r="A339" s="1302" t="s">
        <v>345</v>
      </c>
      <c r="B339" s="1302"/>
      <c r="C339" s="416"/>
      <c r="D339" s="1337" t="s">
        <v>554</v>
      </c>
      <c r="E339" s="1337"/>
      <c r="F339" s="1337"/>
      <c r="G339" s="1337"/>
      <c r="H339" s="1337"/>
      <c r="I339" s="1337"/>
      <c r="J339" s="1337"/>
      <c r="K339" s="1323"/>
      <c r="L339" s="1323"/>
      <c r="M339" s="485"/>
    </row>
    <row r="340" spans="1:13" ht="15.75" hidden="1">
      <c r="A340" s="437" t="s">
        <v>119</v>
      </c>
      <c r="B340" s="437"/>
      <c r="C340" s="422"/>
      <c r="D340" s="486"/>
      <c r="E340" s="486"/>
      <c r="F340" s="487"/>
      <c r="G340" s="487"/>
      <c r="H340" s="487"/>
      <c r="I340" s="487"/>
      <c r="J340" s="487"/>
      <c r="K340" s="1345"/>
      <c r="L340" s="1345"/>
      <c r="M340" s="482"/>
    </row>
    <row r="341" spans="1:13" ht="15.75" hidden="1">
      <c r="A341" s="486"/>
      <c r="B341" s="486" t="s">
        <v>94</v>
      </c>
      <c r="C341" s="486"/>
      <c r="D341" s="486"/>
      <c r="E341" s="486"/>
      <c r="F341" s="486"/>
      <c r="G341" s="486"/>
      <c r="H341" s="486"/>
      <c r="I341" s="486"/>
      <c r="J341" s="486"/>
      <c r="K341" s="1326"/>
      <c r="L341" s="1326"/>
      <c r="M341" s="482"/>
    </row>
    <row r="342" spans="1:13" ht="15.75" hidden="1">
      <c r="A342" s="966" t="s">
        <v>71</v>
      </c>
      <c r="B342" s="967"/>
      <c r="C342" s="1324" t="s">
        <v>38</v>
      </c>
      <c r="D342" s="1330" t="s">
        <v>339</v>
      </c>
      <c r="E342" s="1330"/>
      <c r="F342" s="1330"/>
      <c r="G342" s="1330"/>
      <c r="H342" s="1330"/>
      <c r="I342" s="1330"/>
      <c r="J342" s="1330"/>
      <c r="K342" s="1330"/>
      <c r="L342" s="1330"/>
      <c r="M342" s="485"/>
    </row>
    <row r="343" spans="1:13" ht="15.75" hidden="1">
      <c r="A343" s="968"/>
      <c r="B343" s="969"/>
      <c r="C343" s="1324"/>
      <c r="D343" s="1331" t="s">
        <v>207</v>
      </c>
      <c r="E343" s="1332"/>
      <c r="F343" s="1332"/>
      <c r="G343" s="1332"/>
      <c r="H343" s="1332"/>
      <c r="I343" s="1332"/>
      <c r="J343" s="1333"/>
      <c r="K343" s="1317" t="s">
        <v>208</v>
      </c>
      <c r="L343" s="1317" t="s">
        <v>209</v>
      </c>
      <c r="M343" s="482"/>
    </row>
    <row r="344" spans="1:13" ht="15.75" hidden="1">
      <c r="A344" s="968"/>
      <c r="B344" s="969"/>
      <c r="C344" s="1324"/>
      <c r="D344" s="1325" t="s">
        <v>37</v>
      </c>
      <c r="E344" s="1327" t="s">
        <v>7</v>
      </c>
      <c r="F344" s="1328"/>
      <c r="G344" s="1328"/>
      <c r="H344" s="1328"/>
      <c r="I344" s="1328"/>
      <c r="J344" s="1329"/>
      <c r="K344" s="1334"/>
      <c r="L344" s="1318"/>
      <c r="M344" s="482"/>
    </row>
    <row r="345" spans="1:16" ht="15.75" hidden="1">
      <c r="A345" s="1338"/>
      <c r="B345" s="1339"/>
      <c r="C345" s="1324"/>
      <c r="D345" s="1325"/>
      <c r="E345" s="488" t="s">
        <v>210</v>
      </c>
      <c r="F345" s="488" t="s">
        <v>211</v>
      </c>
      <c r="G345" s="488" t="s">
        <v>212</v>
      </c>
      <c r="H345" s="488" t="s">
        <v>213</v>
      </c>
      <c r="I345" s="488" t="s">
        <v>346</v>
      </c>
      <c r="J345" s="488" t="s">
        <v>214</v>
      </c>
      <c r="K345" s="1335"/>
      <c r="L345" s="1319"/>
      <c r="M345" s="1314" t="s">
        <v>502</v>
      </c>
      <c r="N345" s="1314"/>
      <c r="O345" s="1314"/>
      <c r="P345" s="1314"/>
    </row>
    <row r="346" spans="1:16" ht="15" hidden="1">
      <c r="A346" s="1315" t="s">
        <v>6</v>
      </c>
      <c r="B346" s="1316"/>
      <c r="C346" s="489">
        <v>1</v>
      </c>
      <c r="D346" s="490">
        <v>2</v>
      </c>
      <c r="E346" s="489">
        <v>3</v>
      </c>
      <c r="F346" s="490">
        <v>4</v>
      </c>
      <c r="G346" s="489">
        <v>5</v>
      </c>
      <c r="H346" s="490">
        <v>6</v>
      </c>
      <c r="I346" s="489">
        <v>7</v>
      </c>
      <c r="J346" s="490">
        <v>8</v>
      </c>
      <c r="K346" s="489">
        <v>9</v>
      </c>
      <c r="L346" s="490">
        <v>10</v>
      </c>
      <c r="M346" s="491" t="s">
        <v>503</v>
      </c>
      <c r="N346" s="492" t="s">
        <v>506</v>
      </c>
      <c r="O346" s="492" t="s">
        <v>504</v>
      </c>
      <c r="P346" s="492" t="s">
        <v>505</v>
      </c>
    </row>
    <row r="347" spans="1:16" ht="24.75" customHeight="1" hidden="1">
      <c r="A347" s="429" t="s">
        <v>0</v>
      </c>
      <c r="B347" s="430" t="s">
        <v>131</v>
      </c>
      <c r="C347" s="404">
        <f>C348+C349</f>
        <v>676031</v>
      </c>
      <c r="D347" s="404">
        <f aca="true" t="shared" si="75" ref="D347:L347">D348+D349</f>
        <v>216345</v>
      </c>
      <c r="E347" s="404">
        <f t="shared" si="75"/>
        <v>42086</v>
      </c>
      <c r="F347" s="404">
        <f t="shared" si="75"/>
        <v>0</v>
      </c>
      <c r="G347" s="404">
        <f t="shared" si="75"/>
        <v>127097</v>
      </c>
      <c r="H347" s="404">
        <f t="shared" si="75"/>
        <v>24743</v>
      </c>
      <c r="I347" s="404">
        <f t="shared" si="75"/>
        <v>3300</v>
      </c>
      <c r="J347" s="404">
        <f t="shared" si="75"/>
        <v>19119</v>
      </c>
      <c r="K347" s="404">
        <f t="shared" si="75"/>
        <v>0</v>
      </c>
      <c r="L347" s="404">
        <f t="shared" si="75"/>
        <v>459686</v>
      </c>
      <c r="M347" s="404" t="e">
        <f>'03'!#REF!+'04'!#REF!</f>
        <v>#REF!</v>
      </c>
      <c r="N347" s="404" t="e">
        <f>C347-M347</f>
        <v>#REF!</v>
      </c>
      <c r="O347" s="404" t="e">
        <f>'07'!#REF!</f>
        <v>#REF!</v>
      </c>
      <c r="P347" s="404" t="e">
        <f>C347-O347</f>
        <v>#REF!</v>
      </c>
    </row>
    <row r="348" spans="1:16" ht="24.75" customHeight="1" hidden="1">
      <c r="A348" s="432">
        <v>1</v>
      </c>
      <c r="B348" s="433" t="s">
        <v>132</v>
      </c>
      <c r="C348" s="404">
        <f>D348+K348+L348</f>
        <v>293359</v>
      </c>
      <c r="D348" s="404">
        <f>E348+F348+G348+H348+I348+J348</f>
        <v>146432</v>
      </c>
      <c r="E348" s="409">
        <v>17635</v>
      </c>
      <c r="F348" s="409"/>
      <c r="G348" s="409">
        <v>127097</v>
      </c>
      <c r="H348" s="409">
        <v>1700</v>
      </c>
      <c r="I348" s="409"/>
      <c r="J348" s="409"/>
      <c r="K348" s="409"/>
      <c r="L348" s="409">
        <v>146927</v>
      </c>
      <c r="M348" s="409" t="e">
        <f>'03'!#REF!+'04'!#REF!</f>
        <v>#REF!</v>
      </c>
      <c r="N348" s="409" t="e">
        <f aca="true" t="shared" si="76" ref="N348:N362">C348-M348</f>
        <v>#REF!</v>
      </c>
      <c r="O348" s="409" t="e">
        <f>'07'!#REF!</f>
        <v>#REF!</v>
      </c>
      <c r="P348" s="409" t="e">
        <f aca="true" t="shared" si="77" ref="P348:P362">C348-O348</f>
        <v>#REF!</v>
      </c>
    </row>
    <row r="349" spans="1:16" ht="24.75" customHeight="1" hidden="1">
      <c r="A349" s="432">
        <v>2</v>
      </c>
      <c r="B349" s="433" t="s">
        <v>133</v>
      </c>
      <c r="C349" s="404">
        <f>D349+K349+L349</f>
        <v>382672</v>
      </c>
      <c r="D349" s="404">
        <f>E349+F349+G349+H349+I349+J349</f>
        <v>69913</v>
      </c>
      <c r="E349" s="409">
        <v>24451</v>
      </c>
      <c r="F349" s="409"/>
      <c r="G349" s="409"/>
      <c r="H349" s="409">
        <v>23043</v>
      </c>
      <c r="I349" s="409">
        <v>3300</v>
      </c>
      <c r="J349" s="409">
        <v>19119</v>
      </c>
      <c r="K349" s="409"/>
      <c r="L349" s="409">
        <v>312759</v>
      </c>
      <c r="M349" s="409" t="e">
        <f>'03'!#REF!+'04'!#REF!</f>
        <v>#REF!</v>
      </c>
      <c r="N349" s="409" t="e">
        <f t="shared" si="76"/>
        <v>#REF!</v>
      </c>
      <c r="O349" s="409" t="e">
        <f>'07'!#REF!</f>
        <v>#REF!</v>
      </c>
      <c r="P349" s="409" t="e">
        <f t="shared" si="77"/>
        <v>#REF!</v>
      </c>
    </row>
    <row r="350" spans="1:16" ht="24.75" customHeight="1" hidden="1">
      <c r="A350" s="394" t="s">
        <v>1</v>
      </c>
      <c r="B350" s="395" t="s">
        <v>134</v>
      </c>
      <c r="C350" s="404">
        <f>D350+K350+L350</f>
        <v>75600</v>
      </c>
      <c r="D350" s="404">
        <f>E350+F350+G350+H350+I350+J350</f>
        <v>8470</v>
      </c>
      <c r="E350" s="409">
        <v>8470</v>
      </c>
      <c r="F350" s="409"/>
      <c r="G350" s="409"/>
      <c r="H350" s="409"/>
      <c r="I350" s="409"/>
      <c r="J350" s="409"/>
      <c r="K350" s="409"/>
      <c r="L350" s="409">
        <v>67130</v>
      </c>
      <c r="M350" s="409" t="e">
        <f>'03'!#REF!+'04'!#REF!</f>
        <v>#REF!</v>
      </c>
      <c r="N350" s="409" t="e">
        <f t="shared" si="76"/>
        <v>#REF!</v>
      </c>
      <c r="O350" s="409" t="e">
        <f>'07'!#REF!</f>
        <v>#REF!</v>
      </c>
      <c r="P350" s="409" t="e">
        <f t="shared" si="77"/>
        <v>#REF!</v>
      </c>
    </row>
    <row r="351" spans="1:16" ht="24.75" customHeight="1" hidden="1">
      <c r="A351" s="394" t="s">
        <v>9</v>
      </c>
      <c r="B351" s="395" t="s">
        <v>135</v>
      </c>
      <c r="C351" s="404">
        <f>D351+K351+L351</f>
        <v>0</v>
      </c>
      <c r="D351" s="404">
        <f>E351+F351+G351+H351+I351+J351</f>
        <v>0</v>
      </c>
      <c r="E351" s="409"/>
      <c r="F351" s="409"/>
      <c r="G351" s="409"/>
      <c r="H351" s="409"/>
      <c r="I351" s="409"/>
      <c r="J351" s="409"/>
      <c r="K351" s="409"/>
      <c r="L351" s="409"/>
      <c r="M351" s="409" t="e">
        <f>'03'!#REF!+'04'!#REF!</f>
        <v>#REF!</v>
      </c>
      <c r="N351" s="409" t="e">
        <f t="shared" si="76"/>
        <v>#REF!</v>
      </c>
      <c r="O351" s="409" t="e">
        <f>'07'!#REF!</f>
        <v>#REF!</v>
      </c>
      <c r="P351" s="409" t="e">
        <f t="shared" si="77"/>
        <v>#REF!</v>
      </c>
    </row>
    <row r="352" spans="1:16" ht="24.75" customHeight="1" hidden="1">
      <c r="A352" s="394" t="s">
        <v>136</v>
      </c>
      <c r="B352" s="395" t="s">
        <v>137</v>
      </c>
      <c r="C352" s="404">
        <f>C353+C362</f>
        <v>600431</v>
      </c>
      <c r="D352" s="404">
        <f aca="true" t="shared" si="78" ref="D352:L352">D353+D362</f>
        <v>207875</v>
      </c>
      <c r="E352" s="404">
        <f t="shared" si="78"/>
        <v>33616</v>
      </c>
      <c r="F352" s="404">
        <f t="shared" si="78"/>
        <v>0</v>
      </c>
      <c r="G352" s="404">
        <f t="shared" si="78"/>
        <v>127097</v>
      </c>
      <c r="H352" s="404">
        <f t="shared" si="78"/>
        <v>24743</v>
      </c>
      <c r="I352" s="404">
        <f t="shared" si="78"/>
        <v>3300</v>
      </c>
      <c r="J352" s="404">
        <f t="shared" si="78"/>
        <v>19119</v>
      </c>
      <c r="K352" s="404">
        <f t="shared" si="78"/>
        <v>0</v>
      </c>
      <c r="L352" s="404">
        <f t="shared" si="78"/>
        <v>392556</v>
      </c>
      <c r="M352" s="404" t="e">
        <f>'03'!#REF!+'04'!#REF!</f>
        <v>#REF!</v>
      </c>
      <c r="N352" s="404" t="e">
        <f t="shared" si="76"/>
        <v>#REF!</v>
      </c>
      <c r="O352" s="404" t="e">
        <f>'07'!#REF!</f>
        <v>#REF!</v>
      </c>
      <c r="P352" s="404" t="e">
        <f t="shared" si="77"/>
        <v>#REF!</v>
      </c>
    </row>
    <row r="353" spans="1:16" ht="24.75" customHeight="1" hidden="1">
      <c r="A353" s="394" t="s">
        <v>52</v>
      </c>
      <c r="B353" s="434" t="s">
        <v>138</v>
      </c>
      <c r="C353" s="404">
        <f>SUM(C354:C361)</f>
        <v>455899</v>
      </c>
      <c r="D353" s="404">
        <f aca="true" t="shared" si="79" ref="D353:L353">SUM(D354:D361)</f>
        <v>63343</v>
      </c>
      <c r="E353" s="404">
        <f t="shared" si="79"/>
        <v>16181</v>
      </c>
      <c r="F353" s="404">
        <f t="shared" si="79"/>
        <v>0</v>
      </c>
      <c r="G353" s="404">
        <f t="shared" si="79"/>
        <v>0</v>
      </c>
      <c r="H353" s="404">
        <f t="shared" si="79"/>
        <v>24743</v>
      </c>
      <c r="I353" s="404">
        <f t="shared" si="79"/>
        <v>3300</v>
      </c>
      <c r="J353" s="404">
        <f t="shared" si="79"/>
        <v>19119</v>
      </c>
      <c r="K353" s="404">
        <f t="shared" si="79"/>
        <v>0</v>
      </c>
      <c r="L353" s="404">
        <f t="shared" si="79"/>
        <v>392556</v>
      </c>
      <c r="M353" s="404" t="e">
        <f>'03'!#REF!+'04'!#REF!</f>
        <v>#REF!</v>
      </c>
      <c r="N353" s="404" t="e">
        <f t="shared" si="76"/>
        <v>#REF!</v>
      </c>
      <c r="O353" s="404" t="e">
        <f>'07'!#REF!</f>
        <v>#REF!</v>
      </c>
      <c r="P353" s="404" t="e">
        <f t="shared" si="77"/>
        <v>#REF!</v>
      </c>
    </row>
    <row r="354" spans="1:16" ht="24.75" customHeight="1" hidden="1">
      <c r="A354" s="432" t="s">
        <v>54</v>
      </c>
      <c r="B354" s="433" t="s">
        <v>139</v>
      </c>
      <c r="C354" s="404">
        <f aca="true" t="shared" si="80" ref="C354:C362">D354+K354+L354</f>
        <v>75443</v>
      </c>
      <c r="D354" s="404">
        <f aca="true" t="shared" si="81" ref="D354:D362">E354+F354+G354+H354+I354+J354</f>
        <v>61443</v>
      </c>
      <c r="E354" s="409">
        <v>15981</v>
      </c>
      <c r="F354" s="409"/>
      <c r="G354" s="409"/>
      <c r="H354" s="409">
        <v>23043</v>
      </c>
      <c r="I354" s="409">
        <v>3300</v>
      </c>
      <c r="J354" s="409">
        <v>19119</v>
      </c>
      <c r="K354" s="409"/>
      <c r="L354" s="409">
        <v>14000</v>
      </c>
      <c r="M354" s="409" t="e">
        <f>'03'!#REF!+'04'!#REF!</f>
        <v>#REF!</v>
      </c>
      <c r="N354" s="409" t="e">
        <f t="shared" si="76"/>
        <v>#REF!</v>
      </c>
      <c r="O354" s="409" t="e">
        <f>'07'!#REF!</f>
        <v>#REF!</v>
      </c>
      <c r="P354" s="409" t="e">
        <f t="shared" si="77"/>
        <v>#REF!</v>
      </c>
    </row>
    <row r="355" spans="1:16" ht="24.75" customHeight="1" hidden="1">
      <c r="A355" s="432" t="s">
        <v>55</v>
      </c>
      <c r="B355" s="433" t="s">
        <v>140</v>
      </c>
      <c r="C355" s="404">
        <f t="shared" si="80"/>
        <v>0</v>
      </c>
      <c r="D355" s="404">
        <f t="shared" si="81"/>
        <v>0</v>
      </c>
      <c r="E355" s="409"/>
      <c r="F355" s="409"/>
      <c r="G355" s="409"/>
      <c r="H355" s="409"/>
      <c r="I355" s="409"/>
      <c r="J355" s="409"/>
      <c r="K355" s="409"/>
      <c r="L355" s="409"/>
      <c r="M355" s="409" t="e">
        <f>'03'!#REF!+'04'!#REF!</f>
        <v>#REF!</v>
      </c>
      <c r="N355" s="409" t="e">
        <f t="shared" si="76"/>
        <v>#REF!</v>
      </c>
      <c r="O355" s="409" t="e">
        <f>'07'!#REF!</f>
        <v>#REF!</v>
      </c>
      <c r="P355" s="409" t="e">
        <f t="shared" si="77"/>
        <v>#REF!</v>
      </c>
    </row>
    <row r="356" spans="1:16" ht="24.75" customHeight="1" hidden="1">
      <c r="A356" s="432" t="s">
        <v>141</v>
      </c>
      <c r="B356" s="433" t="s">
        <v>202</v>
      </c>
      <c r="C356" s="404">
        <f t="shared" si="80"/>
        <v>0</v>
      </c>
      <c r="D356" s="404">
        <f t="shared" si="81"/>
        <v>0</v>
      </c>
      <c r="E356" s="409"/>
      <c r="F356" s="409"/>
      <c r="G356" s="409"/>
      <c r="H356" s="409"/>
      <c r="I356" s="409"/>
      <c r="J356" s="409"/>
      <c r="K356" s="409"/>
      <c r="L356" s="409"/>
      <c r="M356" s="409" t="e">
        <f>'03'!#REF!</f>
        <v>#REF!</v>
      </c>
      <c r="N356" s="409" t="e">
        <f t="shared" si="76"/>
        <v>#REF!</v>
      </c>
      <c r="O356" s="409" t="e">
        <f>'07'!#REF!</f>
        <v>#REF!</v>
      </c>
      <c r="P356" s="409" t="e">
        <f t="shared" si="77"/>
        <v>#REF!</v>
      </c>
    </row>
    <row r="357" spans="1:16" ht="24.75" customHeight="1" hidden="1">
      <c r="A357" s="432" t="s">
        <v>143</v>
      </c>
      <c r="B357" s="433" t="s">
        <v>142</v>
      </c>
      <c r="C357" s="404">
        <f t="shared" si="80"/>
        <v>253354</v>
      </c>
      <c r="D357" s="404">
        <f t="shared" si="81"/>
        <v>1900</v>
      </c>
      <c r="E357" s="409">
        <v>200</v>
      </c>
      <c r="F357" s="409"/>
      <c r="G357" s="409"/>
      <c r="H357" s="409">
        <v>1700</v>
      </c>
      <c r="I357" s="409"/>
      <c r="J357" s="409"/>
      <c r="K357" s="409"/>
      <c r="L357" s="409">
        <v>251454</v>
      </c>
      <c r="M357" s="409" t="e">
        <f>'03'!#REF!+'04'!#REF!</f>
        <v>#REF!</v>
      </c>
      <c r="N357" s="409" t="e">
        <f t="shared" si="76"/>
        <v>#REF!</v>
      </c>
      <c r="O357" s="409" t="e">
        <f>'07'!#REF!</f>
        <v>#REF!</v>
      </c>
      <c r="P357" s="409" t="e">
        <f t="shared" si="77"/>
        <v>#REF!</v>
      </c>
    </row>
    <row r="358" spans="1:16" ht="24.75" customHeight="1" hidden="1">
      <c r="A358" s="432" t="s">
        <v>145</v>
      </c>
      <c r="B358" s="433" t="s">
        <v>144</v>
      </c>
      <c r="C358" s="404">
        <f t="shared" si="80"/>
        <v>0</v>
      </c>
      <c r="D358" s="404">
        <f t="shared" si="81"/>
        <v>0</v>
      </c>
      <c r="E358" s="409"/>
      <c r="F358" s="409"/>
      <c r="G358" s="409"/>
      <c r="H358" s="409"/>
      <c r="I358" s="409"/>
      <c r="J358" s="409"/>
      <c r="K358" s="409"/>
      <c r="L358" s="409"/>
      <c r="M358" s="409" t="e">
        <f>'03'!#REF!+'04'!#REF!</f>
        <v>#REF!</v>
      </c>
      <c r="N358" s="409" t="e">
        <f t="shared" si="76"/>
        <v>#REF!</v>
      </c>
      <c r="O358" s="409" t="e">
        <f>'07'!#REF!</f>
        <v>#REF!</v>
      </c>
      <c r="P358" s="409" t="e">
        <f t="shared" si="77"/>
        <v>#REF!</v>
      </c>
    </row>
    <row r="359" spans="1:16" ht="24.75" customHeight="1" hidden="1">
      <c r="A359" s="432" t="s">
        <v>147</v>
      </c>
      <c r="B359" s="433" t="s">
        <v>146</v>
      </c>
      <c r="C359" s="404">
        <f t="shared" si="80"/>
        <v>0</v>
      </c>
      <c r="D359" s="404">
        <f t="shared" si="81"/>
        <v>0</v>
      </c>
      <c r="E359" s="409"/>
      <c r="F359" s="409"/>
      <c r="G359" s="409"/>
      <c r="H359" s="409"/>
      <c r="I359" s="409"/>
      <c r="J359" s="409"/>
      <c r="K359" s="409"/>
      <c r="L359" s="409"/>
      <c r="M359" s="409" t="e">
        <f>'03'!#REF!+'04'!#REF!</f>
        <v>#REF!</v>
      </c>
      <c r="N359" s="409" t="e">
        <f t="shared" si="76"/>
        <v>#REF!</v>
      </c>
      <c r="O359" s="409" t="e">
        <f>'07'!#REF!</f>
        <v>#REF!</v>
      </c>
      <c r="P359" s="409" t="e">
        <f t="shared" si="77"/>
        <v>#REF!</v>
      </c>
    </row>
    <row r="360" spans="1:16" ht="24.75" customHeight="1" hidden="1">
      <c r="A360" s="432" t="s">
        <v>149</v>
      </c>
      <c r="B360" s="435" t="s">
        <v>148</v>
      </c>
      <c r="C360" s="404">
        <f t="shared" si="80"/>
        <v>0</v>
      </c>
      <c r="D360" s="404">
        <f t="shared" si="81"/>
        <v>0</v>
      </c>
      <c r="E360" s="409"/>
      <c r="F360" s="409"/>
      <c r="G360" s="409"/>
      <c r="H360" s="409"/>
      <c r="I360" s="409"/>
      <c r="J360" s="409"/>
      <c r="K360" s="409"/>
      <c r="L360" s="409"/>
      <c r="M360" s="409" t="e">
        <f>'03'!#REF!+'04'!#REF!</f>
        <v>#REF!</v>
      </c>
      <c r="N360" s="409" t="e">
        <f t="shared" si="76"/>
        <v>#REF!</v>
      </c>
      <c r="O360" s="409" t="e">
        <f>'07'!#REF!</f>
        <v>#REF!</v>
      </c>
      <c r="P360" s="409" t="e">
        <f t="shared" si="77"/>
        <v>#REF!</v>
      </c>
    </row>
    <row r="361" spans="1:16" ht="24.75" customHeight="1" hidden="1">
      <c r="A361" s="432" t="s">
        <v>186</v>
      </c>
      <c r="B361" s="433" t="s">
        <v>150</v>
      </c>
      <c r="C361" s="404">
        <f t="shared" si="80"/>
        <v>127102</v>
      </c>
      <c r="D361" s="404">
        <f t="shared" si="81"/>
        <v>0</v>
      </c>
      <c r="E361" s="409"/>
      <c r="F361" s="409"/>
      <c r="G361" s="409"/>
      <c r="H361" s="409"/>
      <c r="I361" s="409"/>
      <c r="J361" s="409"/>
      <c r="K361" s="409"/>
      <c r="L361" s="409">
        <v>127102</v>
      </c>
      <c r="M361" s="409" t="e">
        <f>'03'!#REF!+'04'!#REF!</f>
        <v>#REF!</v>
      </c>
      <c r="N361" s="409" t="e">
        <f t="shared" si="76"/>
        <v>#REF!</v>
      </c>
      <c r="O361" s="409" t="e">
        <f>'07'!#REF!</f>
        <v>#REF!</v>
      </c>
      <c r="P361" s="409" t="e">
        <f t="shared" si="77"/>
        <v>#REF!</v>
      </c>
    </row>
    <row r="362" spans="1:16" ht="24.75" customHeight="1" hidden="1">
      <c r="A362" s="394" t="s">
        <v>53</v>
      </c>
      <c r="B362" s="395" t="s">
        <v>151</v>
      </c>
      <c r="C362" s="404">
        <f t="shared" si="80"/>
        <v>144532</v>
      </c>
      <c r="D362" s="404">
        <f t="shared" si="81"/>
        <v>144532</v>
      </c>
      <c r="E362" s="409">
        <v>17435</v>
      </c>
      <c r="F362" s="409"/>
      <c r="G362" s="409">
        <v>127097</v>
      </c>
      <c r="H362" s="409"/>
      <c r="I362" s="409"/>
      <c r="J362" s="409"/>
      <c r="K362" s="409"/>
      <c r="L362" s="409"/>
      <c r="M362" s="404" t="e">
        <f>'03'!#REF!+'04'!#REF!</f>
        <v>#REF!</v>
      </c>
      <c r="N362" s="404" t="e">
        <f t="shared" si="76"/>
        <v>#REF!</v>
      </c>
      <c r="O362" s="404" t="e">
        <f>'07'!#REF!</f>
        <v>#REF!</v>
      </c>
      <c r="P362" s="404" t="e">
        <f t="shared" si="77"/>
        <v>#REF!</v>
      </c>
    </row>
    <row r="363" spans="1:16" ht="24.75" customHeight="1" hidden="1">
      <c r="A363" s="467" t="s">
        <v>76</v>
      </c>
      <c r="B363" s="496" t="s">
        <v>215</v>
      </c>
      <c r="C363" s="480">
        <f>(C354+C355+C356)/C353</f>
        <v>0.16548182821195045</v>
      </c>
      <c r="D363" s="396">
        <f aca="true" t="shared" si="82" ref="D363:L363">(D354+D355+D356)/D353</f>
        <v>0.9700045782485831</v>
      </c>
      <c r="E363" s="415">
        <f t="shared" si="82"/>
        <v>0.9876398244855077</v>
      </c>
      <c r="F363" s="415" t="e">
        <f t="shared" si="82"/>
        <v>#DIV/0!</v>
      </c>
      <c r="G363" s="415" t="e">
        <f t="shared" si="82"/>
        <v>#DIV/0!</v>
      </c>
      <c r="H363" s="415">
        <f t="shared" si="82"/>
        <v>0.9312936992280645</v>
      </c>
      <c r="I363" s="415">
        <f t="shared" si="82"/>
        <v>1</v>
      </c>
      <c r="J363" s="415">
        <f t="shared" si="82"/>
        <v>1</v>
      </c>
      <c r="K363" s="415" t="e">
        <f t="shared" si="82"/>
        <v>#DIV/0!</v>
      </c>
      <c r="L363" s="415">
        <f t="shared" si="82"/>
        <v>0.03566370148462895</v>
      </c>
      <c r="M363" s="426"/>
      <c r="N363" s="497"/>
      <c r="O363" s="497"/>
      <c r="P363" s="497"/>
    </row>
    <row r="364" spans="1:16" ht="17.25" hidden="1">
      <c r="A364" s="1344" t="s">
        <v>500</v>
      </c>
      <c r="B364" s="1344"/>
      <c r="C364" s="409">
        <f>C347-C350-C351-C352</f>
        <v>0</v>
      </c>
      <c r="D364" s="409">
        <f aca="true" t="shared" si="83" ref="D364:L364">D347-D350-D351-D352</f>
        <v>0</v>
      </c>
      <c r="E364" s="409">
        <f t="shared" si="83"/>
        <v>0</v>
      </c>
      <c r="F364" s="409">
        <f t="shared" si="83"/>
        <v>0</v>
      </c>
      <c r="G364" s="409">
        <f t="shared" si="83"/>
        <v>0</v>
      </c>
      <c r="H364" s="409">
        <f t="shared" si="83"/>
        <v>0</v>
      </c>
      <c r="I364" s="409">
        <f t="shared" si="83"/>
        <v>0</v>
      </c>
      <c r="J364" s="409">
        <f t="shared" si="83"/>
        <v>0</v>
      </c>
      <c r="K364" s="409">
        <f t="shared" si="83"/>
        <v>0</v>
      </c>
      <c r="L364" s="409">
        <f t="shared" si="83"/>
        <v>0</v>
      </c>
      <c r="M364" s="426"/>
      <c r="N364" s="497"/>
      <c r="O364" s="497"/>
      <c r="P364" s="497"/>
    </row>
    <row r="365" spans="1:16" ht="17.25" hidden="1">
      <c r="A365" s="1343" t="s">
        <v>501</v>
      </c>
      <c r="B365" s="1343"/>
      <c r="C365" s="409">
        <f>C352-C353-C362</f>
        <v>0</v>
      </c>
      <c r="D365" s="409">
        <f aca="true" t="shared" si="84" ref="D365:L365">D352-D353-D362</f>
        <v>0</v>
      </c>
      <c r="E365" s="409">
        <f t="shared" si="84"/>
        <v>0</v>
      </c>
      <c r="F365" s="409">
        <f t="shared" si="84"/>
        <v>0</v>
      </c>
      <c r="G365" s="409">
        <f t="shared" si="84"/>
        <v>0</v>
      </c>
      <c r="H365" s="409">
        <f t="shared" si="84"/>
        <v>0</v>
      </c>
      <c r="I365" s="409">
        <f t="shared" si="84"/>
        <v>0</v>
      </c>
      <c r="J365" s="409">
        <f t="shared" si="84"/>
        <v>0</v>
      </c>
      <c r="K365" s="409">
        <f t="shared" si="84"/>
        <v>0</v>
      </c>
      <c r="L365" s="409">
        <f t="shared" si="84"/>
        <v>0</v>
      </c>
      <c r="M365" s="426"/>
      <c r="N365" s="497"/>
      <c r="O365" s="497"/>
      <c r="P365" s="497"/>
    </row>
    <row r="366" spans="1:16" ht="18.75" hidden="1">
      <c r="A366" s="482"/>
      <c r="B366" s="498" t="s">
        <v>520</v>
      </c>
      <c r="C366" s="498"/>
      <c r="D366" s="470"/>
      <c r="E366" s="470"/>
      <c r="F366" s="470"/>
      <c r="G366" s="1340" t="s">
        <v>520</v>
      </c>
      <c r="H366" s="1340"/>
      <c r="I366" s="1340"/>
      <c r="J366" s="1340"/>
      <c r="K366" s="1340"/>
      <c r="L366" s="1340"/>
      <c r="M366" s="485"/>
      <c r="N366" s="485"/>
      <c r="O366" s="485"/>
      <c r="P366" s="485"/>
    </row>
    <row r="367" spans="1:16" ht="18.75" hidden="1">
      <c r="A367" s="1341" t="s">
        <v>4</v>
      </c>
      <c r="B367" s="1341"/>
      <c r="C367" s="1341"/>
      <c r="D367" s="1341"/>
      <c r="E367" s="470"/>
      <c r="F367" s="470"/>
      <c r="G367" s="499"/>
      <c r="H367" s="1342" t="s">
        <v>521</v>
      </c>
      <c r="I367" s="1342"/>
      <c r="J367" s="1342"/>
      <c r="K367" s="1342"/>
      <c r="L367" s="1342"/>
      <c r="M367" s="485"/>
      <c r="N367" s="485"/>
      <c r="O367" s="485"/>
      <c r="P367" s="485"/>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320" t="s">
        <v>33</v>
      </c>
      <c r="B380" s="1321"/>
      <c r="C380" s="481"/>
      <c r="D380" s="1322" t="s">
        <v>79</v>
      </c>
      <c r="E380" s="1322"/>
      <c r="F380" s="1322"/>
      <c r="G380" s="1322"/>
      <c r="H380" s="1322"/>
      <c r="I380" s="1322"/>
      <c r="J380" s="1322"/>
      <c r="K380" s="1323"/>
      <c r="L380" s="1323"/>
      <c r="M380" s="485"/>
    </row>
    <row r="381" spans="1:13" ht="16.5" hidden="1">
      <c r="A381" s="1302" t="s">
        <v>344</v>
      </c>
      <c r="B381" s="1302"/>
      <c r="C381" s="1302"/>
      <c r="D381" s="1322" t="s">
        <v>216</v>
      </c>
      <c r="E381" s="1322"/>
      <c r="F381" s="1322"/>
      <c r="G381" s="1322"/>
      <c r="H381" s="1322"/>
      <c r="I381" s="1322"/>
      <c r="J381" s="1322"/>
      <c r="K381" s="1336" t="s">
        <v>515</v>
      </c>
      <c r="L381" s="1336"/>
      <c r="M381" s="482"/>
    </row>
    <row r="382" spans="1:13" ht="16.5" hidden="1">
      <c r="A382" s="1302" t="s">
        <v>345</v>
      </c>
      <c r="B382" s="1302"/>
      <c r="C382" s="416"/>
      <c r="D382" s="1337" t="s">
        <v>11</v>
      </c>
      <c r="E382" s="1337"/>
      <c r="F382" s="1337"/>
      <c r="G382" s="1337"/>
      <c r="H382" s="1337"/>
      <c r="I382" s="1337"/>
      <c r="J382" s="1337"/>
      <c r="K382" s="1323"/>
      <c r="L382" s="1323"/>
      <c r="M382" s="485"/>
    </row>
    <row r="383" spans="1:13" ht="15.75" hidden="1">
      <c r="A383" s="437" t="s">
        <v>119</v>
      </c>
      <c r="B383" s="437"/>
      <c r="C383" s="422"/>
      <c r="D383" s="486"/>
      <c r="E383" s="486"/>
      <c r="F383" s="487"/>
      <c r="G383" s="487"/>
      <c r="H383" s="487"/>
      <c r="I383" s="487"/>
      <c r="J383" s="487"/>
      <c r="K383" s="1345"/>
      <c r="L383" s="1345"/>
      <c r="M383" s="482"/>
    </row>
    <row r="384" spans="1:13" ht="15.75" hidden="1">
      <c r="A384" s="486"/>
      <c r="B384" s="486" t="s">
        <v>94</v>
      </c>
      <c r="C384" s="409">
        <v>2566605</v>
      </c>
      <c r="D384" s="409">
        <v>891117</v>
      </c>
      <c r="E384" s="409">
        <v>322557</v>
      </c>
      <c r="F384" s="409"/>
      <c r="G384" s="409">
        <v>305560</v>
      </c>
      <c r="H384" s="409"/>
      <c r="I384" s="409">
        <v>263000</v>
      </c>
      <c r="J384" s="409"/>
      <c r="K384" s="409">
        <v>1675488</v>
      </c>
      <c r="L384" s="409"/>
      <c r="M384" s="482"/>
    </row>
    <row r="385" spans="1:13" ht="15.75" hidden="1">
      <c r="A385" s="966" t="s">
        <v>71</v>
      </c>
      <c r="B385" s="967"/>
      <c r="C385" s="1324" t="s">
        <v>38</v>
      </c>
      <c r="D385" s="1330" t="s">
        <v>339</v>
      </c>
      <c r="E385" s="1330"/>
      <c r="F385" s="1330"/>
      <c r="G385" s="1330"/>
      <c r="H385" s="1330"/>
      <c r="I385" s="1330"/>
      <c r="J385" s="1330"/>
      <c r="K385" s="1330"/>
      <c r="L385" s="1330"/>
      <c r="M385" s="485"/>
    </row>
    <row r="386" spans="1:13" ht="15.75" hidden="1">
      <c r="A386" s="968"/>
      <c r="B386" s="969"/>
      <c r="C386" s="1324"/>
      <c r="D386" s="1331" t="s">
        <v>207</v>
      </c>
      <c r="E386" s="1332"/>
      <c r="F386" s="1332"/>
      <c r="G386" s="1332"/>
      <c r="H386" s="1332"/>
      <c r="I386" s="1332"/>
      <c r="J386" s="1333"/>
      <c r="K386" s="1317" t="s">
        <v>208</v>
      </c>
      <c r="L386" s="1317" t="s">
        <v>209</v>
      </c>
      <c r="M386" s="482"/>
    </row>
    <row r="387" spans="1:13" ht="15.75" hidden="1">
      <c r="A387" s="968"/>
      <c r="B387" s="969"/>
      <c r="C387" s="1324"/>
      <c r="D387" s="1325" t="s">
        <v>37</v>
      </c>
      <c r="E387" s="1327" t="s">
        <v>7</v>
      </c>
      <c r="F387" s="1328"/>
      <c r="G387" s="1328"/>
      <c r="H387" s="1328"/>
      <c r="I387" s="1328"/>
      <c r="J387" s="1329"/>
      <c r="K387" s="1334"/>
      <c r="L387" s="1318"/>
      <c r="M387" s="482"/>
    </row>
    <row r="388" spans="1:16" ht="15.75" hidden="1">
      <c r="A388" s="1338"/>
      <c r="B388" s="1339"/>
      <c r="C388" s="1324"/>
      <c r="D388" s="1325"/>
      <c r="E388" s="488" t="s">
        <v>210</v>
      </c>
      <c r="F388" s="488" t="s">
        <v>211</v>
      </c>
      <c r="G388" s="488" t="s">
        <v>212</v>
      </c>
      <c r="H388" s="488" t="s">
        <v>213</v>
      </c>
      <c r="I388" s="488" t="s">
        <v>346</v>
      </c>
      <c r="J388" s="488" t="s">
        <v>214</v>
      </c>
      <c r="K388" s="1335"/>
      <c r="L388" s="1319"/>
      <c r="M388" s="1314" t="s">
        <v>502</v>
      </c>
      <c r="N388" s="1314"/>
      <c r="O388" s="1314"/>
      <c r="P388" s="1314"/>
    </row>
    <row r="389" spans="1:16" ht="15" hidden="1">
      <c r="A389" s="1315" t="s">
        <v>6</v>
      </c>
      <c r="B389" s="1316"/>
      <c r="C389" s="489">
        <v>1</v>
      </c>
      <c r="D389" s="490">
        <v>2</v>
      </c>
      <c r="E389" s="489">
        <v>3</v>
      </c>
      <c r="F389" s="490">
        <v>4</v>
      </c>
      <c r="G389" s="489">
        <v>5</v>
      </c>
      <c r="H389" s="490">
        <v>6</v>
      </c>
      <c r="I389" s="489">
        <v>7</v>
      </c>
      <c r="J389" s="490">
        <v>8</v>
      </c>
      <c r="K389" s="489">
        <v>9</v>
      </c>
      <c r="L389" s="490">
        <v>10</v>
      </c>
      <c r="M389" s="491" t="s">
        <v>503</v>
      </c>
      <c r="N389" s="492" t="s">
        <v>506</v>
      </c>
      <c r="O389" s="492" t="s">
        <v>504</v>
      </c>
      <c r="P389" s="492" t="s">
        <v>505</v>
      </c>
    </row>
    <row r="390" spans="1:16" ht="24.75" customHeight="1" hidden="1">
      <c r="A390" s="429" t="s">
        <v>0</v>
      </c>
      <c r="B390" s="430" t="s">
        <v>131</v>
      </c>
      <c r="C390" s="404">
        <f>C391+C392</f>
        <v>6961324</v>
      </c>
      <c r="D390" s="404">
        <f aca="true" t="shared" si="85" ref="D390:L390">D391+D392</f>
        <v>1160486</v>
      </c>
      <c r="E390" s="404">
        <f t="shared" si="85"/>
        <v>331649</v>
      </c>
      <c r="F390" s="404">
        <f t="shared" si="85"/>
        <v>0</v>
      </c>
      <c r="G390" s="404">
        <f t="shared" si="85"/>
        <v>382410</v>
      </c>
      <c r="H390" s="404">
        <f t="shared" si="85"/>
        <v>109701</v>
      </c>
      <c r="I390" s="404">
        <f t="shared" si="85"/>
        <v>278351</v>
      </c>
      <c r="J390" s="404">
        <f t="shared" si="85"/>
        <v>58375</v>
      </c>
      <c r="K390" s="404">
        <f t="shared" si="85"/>
        <v>0</v>
      </c>
      <c r="L390" s="404">
        <f t="shared" si="85"/>
        <v>5800838</v>
      </c>
      <c r="M390" s="404" t="e">
        <f>'03'!#REF!+'04'!#REF!</f>
        <v>#REF!</v>
      </c>
      <c r="N390" s="404" t="e">
        <f>C390-M390</f>
        <v>#REF!</v>
      </c>
      <c r="O390" s="404" t="e">
        <f>'07'!#REF!</f>
        <v>#REF!</v>
      </c>
      <c r="P390" s="404" t="e">
        <f>C390-O390</f>
        <v>#REF!</v>
      </c>
    </row>
    <row r="391" spans="1:16" ht="24.75" customHeight="1" hidden="1">
      <c r="A391" s="432">
        <v>1</v>
      </c>
      <c r="B391" s="433" t="s">
        <v>132</v>
      </c>
      <c r="C391" s="404">
        <f>D391+K391+L391</f>
        <v>2566605</v>
      </c>
      <c r="D391" s="404">
        <f>E391+F391+G391+H391+I391+J391</f>
        <v>891117</v>
      </c>
      <c r="E391" s="409">
        <v>322507</v>
      </c>
      <c r="F391" s="409">
        <v>0</v>
      </c>
      <c r="G391" s="409">
        <v>312410</v>
      </c>
      <c r="H391" s="409">
        <v>0</v>
      </c>
      <c r="I391" s="409">
        <v>256200</v>
      </c>
      <c r="J391" s="409">
        <v>0</v>
      </c>
      <c r="K391" s="409">
        <v>0</v>
      </c>
      <c r="L391" s="409">
        <v>1675488</v>
      </c>
      <c r="M391" s="409" t="e">
        <f>'03'!#REF!+'04'!#REF!</f>
        <v>#REF!</v>
      </c>
      <c r="N391" s="409" t="e">
        <f aca="true" t="shared" si="86" ref="N391:N405">C391-M391</f>
        <v>#REF!</v>
      </c>
      <c r="O391" s="409" t="e">
        <f>'07'!#REF!</f>
        <v>#REF!</v>
      </c>
      <c r="P391" s="409" t="e">
        <f aca="true" t="shared" si="87" ref="P391:P405">C391-O391</f>
        <v>#REF!</v>
      </c>
    </row>
    <row r="392" spans="1:16" ht="24.75" customHeight="1" hidden="1">
      <c r="A392" s="432">
        <v>2</v>
      </c>
      <c r="B392" s="433" t="s">
        <v>133</v>
      </c>
      <c r="C392" s="404">
        <f>D392+K392+L392</f>
        <v>4394719</v>
      </c>
      <c r="D392" s="404">
        <f>E392+F392+G392+H392+I392+J392</f>
        <v>269369</v>
      </c>
      <c r="E392" s="409">
        <v>9142</v>
      </c>
      <c r="F392" s="409">
        <v>0</v>
      </c>
      <c r="G392" s="409">
        <v>70000</v>
      </c>
      <c r="H392" s="409">
        <v>109701</v>
      </c>
      <c r="I392" s="409">
        <v>22151</v>
      </c>
      <c r="J392" s="409">
        <v>58375</v>
      </c>
      <c r="K392" s="409">
        <v>0</v>
      </c>
      <c r="L392" s="409">
        <v>4125350</v>
      </c>
      <c r="M392" s="409" t="e">
        <f>'03'!#REF!+'04'!#REF!</f>
        <v>#REF!</v>
      </c>
      <c r="N392" s="409" t="e">
        <f t="shared" si="86"/>
        <v>#REF!</v>
      </c>
      <c r="O392" s="409" t="e">
        <f>'07'!#REF!</f>
        <v>#REF!</v>
      </c>
      <c r="P392" s="409" t="e">
        <f t="shared" si="87"/>
        <v>#REF!</v>
      </c>
    </row>
    <row r="393" spans="1:16" ht="24.75" customHeight="1" hidden="1">
      <c r="A393" s="394" t="s">
        <v>1</v>
      </c>
      <c r="B393" s="395" t="s">
        <v>134</v>
      </c>
      <c r="C393" s="404">
        <f>D393+K393+L393</f>
        <v>950</v>
      </c>
      <c r="D393" s="404">
        <f>E393+F393+G393+H393+I393+J393</f>
        <v>950</v>
      </c>
      <c r="E393" s="409">
        <v>200</v>
      </c>
      <c r="F393" s="409">
        <v>0</v>
      </c>
      <c r="G393" s="409">
        <v>0</v>
      </c>
      <c r="H393" s="409">
        <v>0</v>
      </c>
      <c r="I393" s="409">
        <v>750</v>
      </c>
      <c r="J393" s="409">
        <v>0</v>
      </c>
      <c r="K393" s="409">
        <v>0</v>
      </c>
      <c r="L393" s="409">
        <v>0</v>
      </c>
      <c r="M393" s="409" t="e">
        <f>'03'!#REF!+'04'!#REF!</f>
        <v>#REF!</v>
      </c>
      <c r="N393" s="409" t="e">
        <f t="shared" si="86"/>
        <v>#REF!</v>
      </c>
      <c r="O393" s="409" t="e">
        <f>'07'!#REF!</f>
        <v>#REF!</v>
      </c>
      <c r="P393" s="409" t="e">
        <f t="shared" si="87"/>
        <v>#REF!</v>
      </c>
    </row>
    <row r="394" spans="1:16" ht="24.75" customHeight="1" hidden="1">
      <c r="A394" s="394" t="s">
        <v>9</v>
      </c>
      <c r="B394" s="395" t="s">
        <v>135</v>
      </c>
      <c r="C394" s="404">
        <f>D394+K394+L394</f>
        <v>0</v>
      </c>
      <c r="D394" s="404">
        <f>E394+F394+G394+H394+I394+J394</f>
        <v>0</v>
      </c>
      <c r="E394" s="409">
        <v>0</v>
      </c>
      <c r="F394" s="409">
        <v>0</v>
      </c>
      <c r="G394" s="409">
        <v>0</v>
      </c>
      <c r="H394" s="409">
        <v>0</v>
      </c>
      <c r="I394" s="409">
        <v>0</v>
      </c>
      <c r="J394" s="409">
        <v>0</v>
      </c>
      <c r="K394" s="409">
        <v>0</v>
      </c>
      <c r="L394" s="409">
        <v>0</v>
      </c>
      <c r="M394" s="409" t="e">
        <f>'03'!#REF!+'04'!#REF!</f>
        <v>#REF!</v>
      </c>
      <c r="N394" s="409" t="e">
        <f t="shared" si="86"/>
        <v>#REF!</v>
      </c>
      <c r="O394" s="409" t="e">
        <f>'07'!#REF!</f>
        <v>#REF!</v>
      </c>
      <c r="P394" s="409" t="e">
        <f t="shared" si="87"/>
        <v>#REF!</v>
      </c>
    </row>
    <row r="395" spans="1:16" ht="24.75" customHeight="1" hidden="1">
      <c r="A395" s="394" t="s">
        <v>136</v>
      </c>
      <c r="B395" s="395" t="s">
        <v>137</v>
      </c>
      <c r="C395" s="404">
        <f>C396+C405</f>
        <v>6960374</v>
      </c>
      <c r="D395" s="404">
        <f aca="true" t="shared" si="88" ref="D395:L395">D396+D405</f>
        <v>1159536</v>
      </c>
      <c r="E395" s="404">
        <f t="shared" si="88"/>
        <v>331449</v>
      </c>
      <c r="F395" s="404">
        <f t="shared" si="88"/>
        <v>0</v>
      </c>
      <c r="G395" s="404">
        <f t="shared" si="88"/>
        <v>382410</v>
      </c>
      <c r="H395" s="404">
        <f t="shared" si="88"/>
        <v>109701</v>
      </c>
      <c r="I395" s="404">
        <f t="shared" si="88"/>
        <v>277601</v>
      </c>
      <c r="J395" s="404">
        <f t="shared" si="88"/>
        <v>58375</v>
      </c>
      <c r="K395" s="404">
        <f t="shared" si="88"/>
        <v>0</v>
      </c>
      <c r="L395" s="404">
        <f t="shared" si="88"/>
        <v>5800838</v>
      </c>
      <c r="M395" s="404" t="e">
        <f>'03'!#REF!+'04'!#REF!</f>
        <v>#REF!</v>
      </c>
      <c r="N395" s="404" t="e">
        <f t="shared" si="86"/>
        <v>#REF!</v>
      </c>
      <c r="O395" s="404" t="e">
        <f>'07'!#REF!</f>
        <v>#REF!</v>
      </c>
      <c r="P395" s="404" t="e">
        <f t="shared" si="87"/>
        <v>#REF!</v>
      </c>
    </row>
    <row r="396" spans="1:16" ht="24.75" customHeight="1" hidden="1">
      <c r="A396" s="394" t="s">
        <v>52</v>
      </c>
      <c r="B396" s="434" t="s">
        <v>138</v>
      </c>
      <c r="C396" s="404">
        <f>SUM(C397:C404)</f>
        <v>6284923</v>
      </c>
      <c r="D396" s="404">
        <f aca="true" t="shared" si="89" ref="D396:L396">SUM(D397:D404)</f>
        <v>484085</v>
      </c>
      <c r="E396" s="404">
        <f t="shared" si="89"/>
        <v>254828</v>
      </c>
      <c r="F396" s="404">
        <f t="shared" si="89"/>
        <v>0</v>
      </c>
      <c r="G396" s="404">
        <f t="shared" si="89"/>
        <v>83280</v>
      </c>
      <c r="H396" s="404">
        <f t="shared" si="89"/>
        <v>1201</v>
      </c>
      <c r="I396" s="404">
        <f t="shared" si="89"/>
        <v>86401</v>
      </c>
      <c r="J396" s="404">
        <f t="shared" si="89"/>
        <v>58375</v>
      </c>
      <c r="K396" s="404">
        <f t="shared" si="89"/>
        <v>0</v>
      </c>
      <c r="L396" s="404">
        <f t="shared" si="89"/>
        <v>5800838</v>
      </c>
      <c r="M396" s="404" t="e">
        <f>'03'!#REF!+'04'!#REF!</f>
        <v>#REF!</v>
      </c>
      <c r="N396" s="404" t="e">
        <f t="shared" si="86"/>
        <v>#REF!</v>
      </c>
      <c r="O396" s="404" t="e">
        <f>'07'!#REF!</f>
        <v>#REF!</v>
      </c>
      <c r="P396" s="404" t="e">
        <f t="shared" si="87"/>
        <v>#REF!</v>
      </c>
    </row>
    <row r="397" spans="1:16" ht="24.75" customHeight="1" hidden="1">
      <c r="A397" s="432" t="s">
        <v>54</v>
      </c>
      <c r="B397" s="433" t="s">
        <v>139</v>
      </c>
      <c r="C397" s="404">
        <f aca="true" t="shared" si="90" ref="C397:C405">D397+K397+L397</f>
        <v>88177</v>
      </c>
      <c r="D397" s="404">
        <f aca="true" t="shared" si="91" ref="D397:D405">E397+F397+G397+H397+I397+J397</f>
        <v>75577</v>
      </c>
      <c r="E397" s="409">
        <v>4500</v>
      </c>
      <c r="F397" s="409">
        <v>0</v>
      </c>
      <c r="G397" s="409">
        <v>10000</v>
      </c>
      <c r="H397" s="409">
        <v>1201</v>
      </c>
      <c r="I397" s="409">
        <v>1501</v>
      </c>
      <c r="J397" s="409">
        <v>58375</v>
      </c>
      <c r="K397" s="409">
        <v>0</v>
      </c>
      <c r="L397" s="409">
        <v>12600</v>
      </c>
      <c r="M397" s="409" t="e">
        <f>'03'!#REF!+'04'!#REF!</f>
        <v>#REF!</v>
      </c>
      <c r="N397" s="409" t="e">
        <f t="shared" si="86"/>
        <v>#REF!</v>
      </c>
      <c r="O397" s="409" t="e">
        <f>'07'!#REF!</f>
        <v>#REF!</v>
      </c>
      <c r="P397" s="409" t="e">
        <f t="shared" si="87"/>
        <v>#REF!</v>
      </c>
    </row>
    <row r="398" spans="1:16" ht="24.75" customHeight="1" hidden="1">
      <c r="A398" s="432" t="s">
        <v>55</v>
      </c>
      <c r="B398" s="433" t="s">
        <v>140</v>
      </c>
      <c r="C398" s="404">
        <f t="shared" si="90"/>
        <v>0</v>
      </c>
      <c r="D398" s="404">
        <f t="shared" si="91"/>
        <v>0</v>
      </c>
      <c r="E398" s="409">
        <v>0</v>
      </c>
      <c r="F398" s="409">
        <v>0</v>
      </c>
      <c r="G398" s="409">
        <v>0</v>
      </c>
      <c r="H398" s="409">
        <v>0</v>
      </c>
      <c r="I398" s="409">
        <v>0</v>
      </c>
      <c r="J398" s="409">
        <v>0</v>
      </c>
      <c r="K398" s="409">
        <v>0</v>
      </c>
      <c r="L398" s="409">
        <v>0</v>
      </c>
      <c r="M398" s="409" t="e">
        <f>'03'!#REF!+'04'!#REF!</f>
        <v>#REF!</v>
      </c>
      <c r="N398" s="409" t="e">
        <f t="shared" si="86"/>
        <v>#REF!</v>
      </c>
      <c r="O398" s="409" t="e">
        <f>'07'!#REF!</f>
        <v>#REF!</v>
      </c>
      <c r="P398" s="409" t="e">
        <f t="shared" si="87"/>
        <v>#REF!</v>
      </c>
    </row>
    <row r="399" spans="1:16" ht="24.75" customHeight="1" hidden="1">
      <c r="A399" s="432" t="s">
        <v>141</v>
      </c>
      <c r="B399" s="433" t="s">
        <v>202</v>
      </c>
      <c r="C399" s="404">
        <f t="shared" si="90"/>
        <v>4500</v>
      </c>
      <c r="D399" s="404">
        <f t="shared" si="91"/>
        <v>4500</v>
      </c>
      <c r="E399" s="409">
        <v>0</v>
      </c>
      <c r="F399" s="409">
        <v>0</v>
      </c>
      <c r="G399" s="409">
        <v>4500</v>
      </c>
      <c r="H399" s="409">
        <v>0</v>
      </c>
      <c r="I399" s="409">
        <v>0</v>
      </c>
      <c r="J399" s="409">
        <v>0</v>
      </c>
      <c r="K399" s="409">
        <v>0</v>
      </c>
      <c r="L399" s="409">
        <v>0</v>
      </c>
      <c r="M399" s="409" t="e">
        <f>'03'!#REF!</f>
        <v>#REF!</v>
      </c>
      <c r="N399" s="409" t="e">
        <f t="shared" si="86"/>
        <v>#REF!</v>
      </c>
      <c r="O399" s="409" t="e">
        <f>'07'!#REF!</f>
        <v>#REF!</v>
      </c>
      <c r="P399" s="409" t="e">
        <f t="shared" si="87"/>
        <v>#REF!</v>
      </c>
    </row>
    <row r="400" spans="1:16" ht="24.75" customHeight="1" hidden="1">
      <c r="A400" s="432" t="s">
        <v>143</v>
      </c>
      <c r="B400" s="433" t="s">
        <v>142</v>
      </c>
      <c r="C400" s="404">
        <f t="shared" si="90"/>
        <v>4418051</v>
      </c>
      <c r="D400" s="404">
        <f t="shared" si="91"/>
        <v>108583</v>
      </c>
      <c r="E400" s="409">
        <v>10903</v>
      </c>
      <c r="F400" s="409">
        <v>0</v>
      </c>
      <c r="G400" s="409">
        <v>61780</v>
      </c>
      <c r="H400" s="409">
        <v>0</v>
      </c>
      <c r="I400" s="409">
        <v>35900</v>
      </c>
      <c r="J400" s="409">
        <v>0</v>
      </c>
      <c r="K400" s="409">
        <v>0</v>
      </c>
      <c r="L400" s="409">
        <v>4309468</v>
      </c>
      <c r="M400" s="409" t="e">
        <f>'03'!#REF!+'04'!#REF!</f>
        <v>#REF!</v>
      </c>
      <c r="N400" s="409" t="e">
        <f t="shared" si="86"/>
        <v>#REF!</v>
      </c>
      <c r="O400" s="409" t="e">
        <f>'07'!#REF!</f>
        <v>#REF!</v>
      </c>
      <c r="P400" s="409" t="e">
        <f t="shared" si="87"/>
        <v>#REF!</v>
      </c>
    </row>
    <row r="401" spans="1:16" ht="24.75" customHeight="1" hidden="1">
      <c r="A401" s="432" t="s">
        <v>145</v>
      </c>
      <c r="B401" s="433" t="s">
        <v>144</v>
      </c>
      <c r="C401" s="404">
        <f t="shared" si="90"/>
        <v>50472</v>
      </c>
      <c r="D401" s="404">
        <f t="shared" si="91"/>
        <v>50472</v>
      </c>
      <c r="E401" s="409">
        <v>1472</v>
      </c>
      <c r="F401" s="409">
        <v>0</v>
      </c>
      <c r="G401" s="409">
        <v>0</v>
      </c>
      <c r="H401" s="409">
        <v>0</v>
      </c>
      <c r="I401" s="409">
        <v>49000</v>
      </c>
      <c r="J401" s="409">
        <v>0</v>
      </c>
      <c r="K401" s="409">
        <v>0</v>
      </c>
      <c r="L401" s="409">
        <v>0</v>
      </c>
      <c r="M401" s="409" t="e">
        <f>'03'!#REF!+'04'!#REF!</f>
        <v>#REF!</v>
      </c>
      <c r="N401" s="409" t="e">
        <f t="shared" si="86"/>
        <v>#REF!</v>
      </c>
      <c r="O401" s="409" t="e">
        <f>'07'!#REF!</f>
        <v>#REF!</v>
      </c>
      <c r="P401" s="409" t="e">
        <f t="shared" si="87"/>
        <v>#REF!</v>
      </c>
    </row>
    <row r="402" spans="1:16" ht="24.75" customHeight="1" hidden="1">
      <c r="A402" s="432" t="s">
        <v>147</v>
      </c>
      <c r="B402" s="433" t="s">
        <v>146</v>
      </c>
      <c r="C402" s="404">
        <f t="shared" si="90"/>
        <v>0</v>
      </c>
      <c r="D402" s="404">
        <f t="shared" si="91"/>
        <v>0</v>
      </c>
      <c r="E402" s="409">
        <v>0</v>
      </c>
      <c r="F402" s="409">
        <v>0</v>
      </c>
      <c r="G402" s="409">
        <v>0</v>
      </c>
      <c r="H402" s="409">
        <v>0</v>
      </c>
      <c r="I402" s="409">
        <v>0</v>
      </c>
      <c r="J402" s="409">
        <v>0</v>
      </c>
      <c r="K402" s="409">
        <v>0</v>
      </c>
      <c r="L402" s="409">
        <v>0</v>
      </c>
      <c r="M402" s="409" t="e">
        <f>'03'!#REF!+'04'!#REF!</f>
        <v>#REF!</v>
      </c>
      <c r="N402" s="409" t="e">
        <f t="shared" si="86"/>
        <v>#REF!</v>
      </c>
      <c r="O402" s="409" t="e">
        <f>'07'!#REF!</f>
        <v>#REF!</v>
      </c>
      <c r="P402" s="409" t="e">
        <f t="shared" si="87"/>
        <v>#REF!</v>
      </c>
    </row>
    <row r="403" spans="1:16" ht="24.75" customHeight="1" hidden="1">
      <c r="A403" s="432" t="s">
        <v>149</v>
      </c>
      <c r="B403" s="435" t="s">
        <v>148</v>
      </c>
      <c r="C403" s="404">
        <f t="shared" si="90"/>
        <v>0</v>
      </c>
      <c r="D403" s="404">
        <f t="shared" si="91"/>
        <v>0</v>
      </c>
      <c r="E403" s="409">
        <v>0</v>
      </c>
      <c r="F403" s="409">
        <v>0</v>
      </c>
      <c r="G403" s="409">
        <v>0</v>
      </c>
      <c r="H403" s="409">
        <v>0</v>
      </c>
      <c r="I403" s="409">
        <v>0</v>
      </c>
      <c r="J403" s="409">
        <v>0</v>
      </c>
      <c r="K403" s="409">
        <v>0</v>
      </c>
      <c r="L403" s="409">
        <v>0</v>
      </c>
      <c r="M403" s="409" t="e">
        <f>'03'!#REF!+'04'!#REF!</f>
        <v>#REF!</v>
      </c>
      <c r="N403" s="409" t="e">
        <f t="shared" si="86"/>
        <v>#REF!</v>
      </c>
      <c r="O403" s="409" t="e">
        <f>'07'!#REF!</f>
        <v>#REF!</v>
      </c>
      <c r="P403" s="409" t="e">
        <f t="shared" si="87"/>
        <v>#REF!</v>
      </c>
    </row>
    <row r="404" spans="1:16" ht="24.75" customHeight="1" hidden="1">
      <c r="A404" s="432" t="s">
        <v>186</v>
      </c>
      <c r="B404" s="433" t="s">
        <v>150</v>
      </c>
      <c r="C404" s="404">
        <f t="shared" si="90"/>
        <v>1723723</v>
      </c>
      <c r="D404" s="404">
        <f t="shared" si="91"/>
        <v>244953</v>
      </c>
      <c r="E404" s="409">
        <v>237953</v>
      </c>
      <c r="F404" s="409">
        <v>0</v>
      </c>
      <c r="G404" s="409">
        <v>7000</v>
      </c>
      <c r="H404" s="409">
        <v>0</v>
      </c>
      <c r="I404" s="409">
        <v>0</v>
      </c>
      <c r="J404" s="409">
        <v>0</v>
      </c>
      <c r="K404" s="409">
        <v>0</v>
      </c>
      <c r="L404" s="409">
        <v>1478770</v>
      </c>
      <c r="M404" s="409" t="e">
        <f>'03'!#REF!+'04'!#REF!</f>
        <v>#REF!</v>
      </c>
      <c r="N404" s="409" t="e">
        <f t="shared" si="86"/>
        <v>#REF!</v>
      </c>
      <c r="O404" s="409" t="e">
        <f>'07'!#REF!</f>
        <v>#REF!</v>
      </c>
      <c r="P404" s="409" t="e">
        <f t="shared" si="87"/>
        <v>#REF!</v>
      </c>
    </row>
    <row r="405" spans="1:16" ht="24.75" customHeight="1" hidden="1">
      <c r="A405" s="394" t="s">
        <v>53</v>
      </c>
      <c r="B405" s="395" t="s">
        <v>151</v>
      </c>
      <c r="C405" s="404">
        <f t="shared" si="90"/>
        <v>675451</v>
      </c>
      <c r="D405" s="404">
        <f t="shared" si="91"/>
        <v>675451</v>
      </c>
      <c r="E405" s="409">
        <v>76621</v>
      </c>
      <c r="F405" s="409">
        <v>0</v>
      </c>
      <c r="G405" s="409">
        <v>299130</v>
      </c>
      <c r="H405" s="409">
        <v>108500</v>
      </c>
      <c r="I405" s="409">
        <v>191200</v>
      </c>
      <c r="J405" s="409">
        <v>0</v>
      </c>
      <c r="K405" s="409">
        <v>0</v>
      </c>
      <c r="L405" s="409">
        <v>0</v>
      </c>
      <c r="M405" s="404" t="e">
        <f>'03'!#REF!+'04'!#REF!</f>
        <v>#REF!</v>
      </c>
      <c r="N405" s="404" t="e">
        <f t="shared" si="86"/>
        <v>#REF!</v>
      </c>
      <c r="O405" s="404" t="e">
        <f>'07'!#REF!</f>
        <v>#REF!</v>
      </c>
      <c r="P405" s="404" t="e">
        <f t="shared" si="87"/>
        <v>#REF!</v>
      </c>
    </row>
    <row r="406" spans="1:16" ht="24.75" customHeight="1" hidden="1">
      <c r="A406" s="467" t="s">
        <v>76</v>
      </c>
      <c r="B406" s="496" t="s">
        <v>215</v>
      </c>
      <c r="C406" s="480">
        <f>(C397+C398+C399)/C396</f>
        <v>0.014745924492631016</v>
      </c>
      <c r="D406" s="396">
        <f aca="true" t="shared" si="92" ref="D406:L406">(D397+D398+D399)/D396</f>
        <v>0.16541929619798176</v>
      </c>
      <c r="E406" s="415">
        <f t="shared" si="92"/>
        <v>0.017658969971902617</v>
      </c>
      <c r="F406" s="415" t="e">
        <f t="shared" si="92"/>
        <v>#DIV/0!</v>
      </c>
      <c r="G406" s="415">
        <f t="shared" si="92"/>
        <v>0.17411143131604226</v>
      </c>
      <c r="H406" s="415">
        <f t="shared" si="92"/>
        <v>1</v>
      </c>
      <c r="I406" s="415">
        <f t="shared" si="92"/>
        <v>0.01737248411476719</v>
      </c>
      <c r="J406" s="415">
        <f t="shared" si="92"/>
        <v>1</v>
      </c>
      <c r="K406" s="415" t="e">
        <f t="shared" si="92"/>
        <v>#DIV/0!</v>
      </c>
      <c r="L406" s="415">
        <f t="shared" si="92"/>
        <v>0.0021720999621089227</v>
      </c>
      <c r="M406" s="426"/>
      <c r="N406" s="497"/>
      <c r="O406" s="497"/>
      <c r="P406" s="497"/>
    </row>
    <row r="407" spans="1:16" ht="17.25" hidden="1">
      <c r="A407" s="1344" t="s">
        <v>500</v>
      </c>
      <c r="B407" s="1344"/>
      <c r="C407" s="409">
        <f>C390-C393-C394-C395</f>
        <v>0</v>
      </c>
      <c r="D407" s="409">
        <f aca="true" t="shared" si="93" ref="D407:L407">D390-D393-D394-D395</f>
        <v>0</v>
      </c>
      <c r="E407" s="409">
        <f t="shared" si="93"/>
        <v>0</v>
      </c>
      <c r="F407" s="409">
        <f t="shared" si="93"/>
        <v>0</v>
      </c>
      <c r="G407" s="409">
        <f t="shared" si="93"/>
        <v>0</v>
      </c>
      <c r="H407" s="409">
        <f t="shared" si="93"/>
        <v>0</v>
      </c>
      <c r="I407" s="409">
        <f t="shared" si="93"/>
        <v>0</v>
      </c>
      <c r="J407" s="409">
        <f t="shared" si="93"/>
        <v>0</v>
      </c>
      <c r="K407" s="409">
        <f t="shared" si="93"/>
        <v>0</v>
      </c>
      <c r="L407" s="409">
        <f t="shared" si="93"/>
        <v>0</v>
      </c>
      <c r="M407" s="426"/>
      <c r="N407" s="497"/>
      <c r="O407" s="497"/>
      <c r="P407" s="497"/>
    </row>
    <row r="408" spans="1:16" ht="17.25" hidden="1">
      <c r="A408" s="1343" t="s">
        <v>501</v>
      </c>
      <c r="B408" s="1343"/>
      <c r="C408" s="409">
        <f>C395-C396-C405</f>
        <v>0</v>
      </c>
      <c r="D408" s="409">
        <f aca="true" t="shared" si="94" ref="D408:L408">D395-D396-D405</f>
        <v>0</v>
      </c>
      <c r="E408" s="409">
        <f t="shared" si="94"/>
        <v>0</v>
      </c>
      <c r="F408" s="409">
        <f t="shared" si="94"/>
        <v>0</v>
      </c>
      <c r="G408" s="409">
        <f t="shared" si="94"/>
        <v>0</v>
      </c>
      <c r="H408" s="409">
        <f t="shared" si="94"/>
        <v>0</v>
      </c>
      <c r="I408" s="409">
        <f t="shared" si="94"/>
        <v>0</v>
      </c>
      <c r="J408" s="409">
        <f t="shared" si="94"/>
        <v>0</v>
      </c>
      <c r="K408" s="409">
        <f t="shared" si="94"/>
        <v>0</v>
      </c>
      <c r="L408" s="409">
        <f t="shared" si="94"/>
        <v>0</v>
      </c>
      <c r="M408" s="426"/>
      <c r="N408" s="497"/>
      <c r="O408" s="497"/>
      <c r="P408" s="497"/>
    </row>
    <row r="409" spans="1:16" ht="18.75" hidden="1">
      <c r="A409" s="482"/>
      <c r="B409" s="498" t="s">
        <v>520</v>
      </c>
      <c r="C409" s="498"/>
      <c r="D409" s="470"/>
      <c r="E409" s="470"/>
      <c r="F409" s="470"/>
      <c r="G409" s="1340" t="s">
        <v>520</v>
      </c>
      <c r="H409" s="1340"/>
      <c r="I409" s="1340"/>
      <c r="J409" s="1340"/>
      <c r="K409" s="1340"/>
      <c r="L409" s="1340"/>
      <c r="M409" s="485"/>
      <c r="N409" s="485"/>
      <c r="O409" s="485"/>
      <c r="P409" s="485"/>
    </row>
    <row r="410" spans="1:16" ht="18.75" hidden="1">
      <c r="A410" s="1341" t="s">
        <v>4</v>
      </c>
      <c r="B410" s="1341"/>
      <c r="C410" s="1341"/>
      <c r="D410" s="1341"/>
      <c r="E410" s="470"/>
      <c r="F410" s="470"/>
      <c r="G410" s="499"/>
      <c r="H410" s="1342" t="s">
        <v>521</v>
      </c>
      <c r="I410" s="1342"/>
      <c r="J410" s="1342"/>
      <c r="K410" s="1342"/>
      <c r="L410" s="1342"/>
      <c r="M410" s="485"/>
      <c r="N410" s="485"/>
      <c r="O410" s="485"/>
      <c r="P410" s="485"/>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320" t="s">
        <v>33</v>
      </c>
      <c r="B427" s="1321"/>
      <c r="C427" s="481"/>
      <c r="D427" s="1322" t="s">
        <v>79</v>
      </c>
      <c r="E427" s="1322"/>
      <c r="F427" s="1322"/>
      <c r="G427" s="1322"/>
      <c r="H427" s="1322"/>
      <c r="I427" s="1322"/>
      <c r="J427" s="1322"/>
      <c r="K427" s="1323"/>
      <c r="L427" s="1323"/>
      <c r="M427" s="485"/>
    </row>
    <row r="428" spans="1:13" ht="16.5" hidden="1">
      <c r="A428" s="1302" t="s">
        <v>344</v>
      </c>
      <c r="B428" s="1302"/>
      <c r="C428" s="1302"/>
      <c r="D428" s="1322" t="s">
        <v>216</v>
      </c>
      <c r="E428" s="1322"/>
      <c r="F428" s="1322"/>
      <c r="G428" s="1322"/>
      <c r="H428" s="1322"/>
      <c r="I428" s="1322"/>
      <c r="J428" s="1322"/>
      <c r="K428" s="1336" t="s">
        <v>516</v>
      </c>
      <c r="L428" s="1336"/>
      <c r="M428" s="482"/>
    </row>
    <row r="429" spans="1:13" ht="16.5" hidden="1">
      <c r="A429" s="1302" t="s">
        <v>345</v>
      </c>
      <c r="B429" s="1302"/>
      <c r="C429" s="416"/>
      <c r="D429" s="1337" t="s">
        <v>11</v>
      </c>
      <c r="E429" s="1337"/>
      <c r="F429" s="1337"/>
      <c r="G429" s="1337"/>
      <c r="H429" s="1337"/>
      <c r="I429" s="1337"/>
      <c r="J429" s="1337"/>
      <c r="K429" s="1323"/>
      <c r="L429" s="1323"/>
      <c r="M429" s="485"/>
    </row>
    <row r="430" spans="1:13" ht="15.75" hidden="1">
      <c r="A430" s="437" t="s">
        <v>119</v>
      </c>
      <c r="B430" s="437"/>
      <c r="C430" s="422"/>
      <c r="D430" s="486"/>
      <c r="E430" s="486"/>
      <c r="F430" s="487"/>
      <c r="G430" s="487"/>
      <c r="H430" s="487"/>
      <c r="I430" s="487"/>
      <c r="J430" s="487"/>
      <c r="K430" s="1345"/>
      <c r="L430" s="1345"/>
      <c r="M430" s="482"/>
    </row>
    <row r="431" spans="1:13" ht="15.75" hidden="1">
      <c r="A431" s="486"/>
      <c r="B431" s="486" t="s">
        <v>94</v>
      </c>
      <c r="C431" s="486"/>
      <c r="D431" s="486"/>
      <c r="E431" s="486"/>
      <c r="F431" s="486"/>
      <c r="G431" s="486"/>
      <c r="H431" s="486"/>
      <c r="I431" s="486"/>
      <c r="J431" s="486"/>
      <c r="K431" s="1326"/>
      <c r="L431" s="1326"/>
      <c r="M431" s="482"/>
    </row>
    <row r="432" spans="1:13" ht="15.75" hidden="1">
      <c r="A432" s="966" t="s">
        <v>71</v>
      </c>
      <c r="B432" s="967"/>
      <c r="C432" s="1324" t="s">
        <v>38</v>
      </c>
      <c r="D432" s="1330" t="s">
        <v>339</v>
      </c>
      <c r="E432" s="1330"/>
      <c r="F432" s="1330"/>
      <c r="G432" s="1330"/>
      <c r="H432" s="1330"/>
      <c r="I432" s="1330"/>
      <c r="J432" s="1330"/>
      <c r="K432" s="1330"/>
      <c r="L432" s="1330"/>
      <c r="M432" s="485"/>
    </row>
    <row r="433" spans="1:13" ht="15.75" hidden="1">
      <c r="A433" s="968"/>
      <c r="B433" s="969"/>
      <c r="C433" s="1324"/>
      <c r="D433" s="1331" t="s">
        <v>207</v>
      </c>
      <c r="E433" s="1332"/>
      <c r="F433" s="1332"/>
      <c r="G433" s="1332"/>
      <c r="H433" s="1332"/>
      <c r="I433" s="1332"/>
      <c r="J433" s="1333"/>
      <c r="K433" s="1317" t="s">
        <v>208</v>
      </c>
      <c r="L433" s="1317" t="s">
        <v>209</v>
      </c>
      <c r="M433" s="482"/>
    </row>
    <row r="434" spans="1:13" ht="15.75" hidden="1">
      <c r="A434" s="968"/>
      <c r="B434" s="969"/>
      <c r="C434" s="1324"/>
      <c r="D434" s="1325" t="s">
        <v>37</v>
      </c>
      <c r="E434" s="1327" t="s">
        <v>7</v>
      </c>
      <c r="F434" s="1328"/>
      <c r="G434" s="1328"/>
      <c r="H434" s="1328"/>
      <c r="I434" s="1328"/>
      <c r="J434" s="1329"/>
      <c r="K434" s="1334"/>
      <c r="L434" s="1318"/>
      <c r="M434" s="482"/>
    </row>
    <row r="435" spans="1:16" ht="15.75" hidden="1">
      <c r="A435" s="1338"/>
      <c r="B435" s="1339"/>
      <c r="C435" s="1324"/>
      <c r="D435" s="1325"/>
      <c r="E435" s="488" t="s">
        <v>210</v>
      </c>
      <c r="F435" s="488" t="s">
        <v>211</v>
      </c>
      <c r="G435" s="488" t="s">
        <v>212</v>
      </c>
      <c r="H435" s="488" t="s">
        <v>213</v>
      </c>
      <c r="I435" s="488" t="s">
        <v>346</v>
      </c>
      <c r="J435" s="488" t="s">
        <v>214</v>
      </c>
      <c r="K435" s="1335"/>
      <c r="L435" s="1319"/>
      <c r="M435" s="1314" t="s">
        <v>502</v>
      </c>
      <c r="N435" s="1314"/>
      <c r="O435" s="1314"/>
      <c r="P435" s="1314"/>
    </row>
    <row r="436" spans="1:16" ht="15" hidden="1">
      <c r="A436" s="1315" t="s">
        <v>6</v>
      </c>
      <c r="B436" s="1316"/>
      <c r="C436" s="489">
        <v>1</v>
      </c>
      <c r="D436" s="490">
        <v>2</v>
      </c>
      <c r="E436" s="489">
        <v>3</v>
      </c>
      <c r="F436" s="490">
        <v>4</v>
      </c>
      <c r="G436" s="489">
        <v>5</v>
      </c>
      <c r="H436" s="490">
        <v>6</v>
      </c>
      <c r="I436" s="489">
        <v>7</v>
      </c>
      <c r="J436" s="490">
        <v>8</v>
      </c>
      <c r="K436" s="489">
        <v>9</v>
      </c>
      <c r="L436" s="490">
        <v>10</v>
      </c>
      <c r="M436" s="491" t="s">
        <v>503</v>
      </c>
      <c r="N436" s="492" t="s">
        <v>506</v>
      </c>
      <c r="O436" s="492" t="s">
        <v>504</v>
      </c>
      <c r="P436" s="492" t="s">
        <v>505</v>
      </c>
    </row>
    <row r="437" spans="1:16" ht="24.75" customHeight="1" hidden="1">
      <c r="A437" s="429" t="s">
        <v>0</v>
      </c>
      <c r="B437" s="430" t="s">
        <v>131</v>
      </c>
      <c r="C437" s="404">
        <f>C438+C439</f>
        <v>5449092</v>
      </c>
      <c r="D437" s="404">
        <f aca="true" t="shared" si="95" ref="D437:L437">D438+D439</f>
        <v>447871</v>
      </c>
      <c r="E437" s="404">
        <f t="shared" si="95"/>
        <v>262468</v>
      </c>
      <c r="F437" s="404">
        <f t="shared" si="95"/>
        <v>0</v>
      </c>
      <c r="G437" s="404">
        <f t="shared" si="95"/>
        <v>115140</v>
      </c>
      <c r="H437" s="404">
        <f t="shared" si="95"/>
        <v>16950</v>
      </c>
      <c r="I437" s="404">
        <f t="shared" si="95"/>
        <v>21311</v>
      </c>
      <c r="J437" s="404">
        <f t="shared" si="95"/>
        <v>32002</v>
      </c>
      <c r="K437" s="404">
        <f t="shared" si="95"/>
        <v>0</v>
      </c>
      <c r="L437" s="404">
        <f t="shared" si="95"/>
        <v>5001221</v>
      </c>
      <c r="M437" s="404" t="e">
        <f>'03'!#REF!+'04'!#REF!</f>
        <v>#REF!</v>
      </c>
      <c r="N437" s="404" t="e">
        <f>C437-M437</f>
        <v>#REF!</v>
      </c>
      <c r="O437" s="404" t="e">
        <f>'07'!#REF!</f>
        <v>#REF!</v>
      </c>
      <c r="P437" s="404" t="e">
        <f>C437-O437</f>
        <v>#REF!</v>
      </c>
    </row>
    <row r="438" spans="1:16" ht="24.75" customHeight="1" hidden="1">
      <c r="A438" s="432">
        <v>1</v>
      </c>
      <c r="B438" s="433" t="s">
        <v>132</v>
      </c>
      <c r="C438" s="404">
        <f>D438+K438+L438</f>
        <v>4888044</v>
      </c>
      <c r="D438" s="404">
        <f>E438+F438+G438+H438+I438+J438</f>
        <v>376330</v>
      </c>
      <c r="E438" s="409">
        <v>238379</v>
      </c>
      <c r="F438" s="409"/>
      <c r="G438" s="409">
        <v>115140</v>
      </c>
      <c r="H438" s="409">
        <v>1500</v>
      </c>
      <c r="I438" s="409">
        <v>21311</v>
      </c>
      <c r="J438" s="409"/>
      <c r="K438" s="409"/>
      <c r="L438" s="409">
        <v>4511714</v>
      </c>
      <c r="M438" s="409" t="e">
        <f>'03'!#REF!+'04'!#REF!</f>
        <v>#REF!</v>
      </c>
      <c r="N438" s="409" t="e">
        <f aca="true" t="shared" si="96" ref="N438:N452">C438-M438</f>
        <v>#REF!</v>
      </c>
      <c r="O438" s="409" t="e">
        <f>'07'!#REF!</f>
        <v>#REF!</v>
      </c>
      <c r="P438" s="409" t="e">
        <f aca="true" t="shared" si="97" ref="P438:P452">C438-O438</f>
        <v>#REF!</v>
      </c>
    </row>
    <row r="439" spans="1:16" ht="24.75" customHeight="1" hidden="1">
      <c r="A439" s="432">
        <v>2</v>
      </c>
      <c r="B439" s="433" t="s">
        <v>133</v>
      </c>
      <c r="C439" s="404">
        <f>D439+K439+L439</f>
        <v>561048</v>
      </c>
      <c r="D439" s="404">
        <f>E439+F439+G439+H439+I439+J439</f>
        <v>71541</v>
      </c>
      <c r="E439" s="409">
        <v>24089</v>
      </c>
      <c r="F439" s="409">
        <v>0</v>
      </c>
      <c r="G439" s="409">
        <v>0</v>
      </c>
      <c r="H439" s="409">
        <v>15450</v>
      </c>
      <c r="I439" s="409">
        <v>0</v>
      </c>
      <c r="J439" s="409">
        <v>32002</v>
      </c>
      <c r="K439" s="409">
        <v>0</v>
      </c>
      <c r="L439" s="409">
        <v>489507</v>
      </c>
      <c r="M439" s="409" t="e">
        <f>'03'!#REF!+'04'!#REF!</f>
        <v>#REF!</v>
      </c>
      <c r="N439" s="409" t="e">
        <f t="shared" si="96"/>
        <v>#REF!</v>
      </c>
      <c r="O439" s="409" t="e">
        <f>'07'!#REF!</f>
        <v>#REF!</v>
      </c>
      <c r="P439" s="409" t="e">
        <f t="shared" si="97"/>
        <v>#REF!</v>
      </c>
    </row>
    <row r="440" spans="1:16" ht="24.75" customHeight="1" hidden="1">
      <c r="A440" s="394" t="s">
        <v>1</v>
      </c>
      <c r="B440" s="395" t="s">
        <v>134</v>
      </c>
      <c r="C440" s="404">
        <f>D440+K440+L440</f>
        <v>200</v>
      </c>
      <c r="D440" s="404">
        <f>E440+F440+G440+H440+I440+J440</f>
        <v>200</v>
      </c>
      <c r="E440" s="409">
        <v>200</v>
      </c>
      <c r="F440" s="409">
        <v>0</v>
      </c>
      <c r="G440" s="409">
        <v>0</v>
      </c>
      <c r="H440" s="409">
        <v>0</v>
      </c>
      <c r="I440" s="409">
        <v>0</v>
      </c>
      <c r="J440" s="409">
        <v>0</v>
      </c>
      <c r="K440" s="409">
        <v>0</v>
      </c>
      <c r="L440" s="409">
        <v>0</v>
      </c>
      <c r="M440" s="409" t="e">
        <f>'03'!#REF!+'04'!#REF!</f>
        <v>#REF!</v>
      </c>
      <c r="N440" s="409" t="e">
        <f t="shared" si="96"/>
        <v>#REF!</v>
      </c>
      <c r="O440" s="409" t="e">
        <f>'07'!#REF!</f>
        <v>#REF!</v>
      </c>
      <c r="P440" s="409" t="e">
        <f t="shared" si="97"/>
        <v>#REF!</v>
      </c>
    </row>
    <row r="441" spans="1:16" ht="24.75" customHeight="1" hidden="1">
      <c r="A441" s="394" t="s">
        <v>9</v>
      </c>
      <c r="B441" s="395" t="s">
        <v>135</v>
      </c>
      <c r="C441" s="404">
        <f>D441+K441+L441</f>
        <v>0</v>
      </c>
      <c r="D441" s="404">
        <f>E441+F441+G441+H441+I441+J441</f>
        <v>0</v>
      </c>
      <c r="E441" s="409">
        <v>0</v>
      </c>
      <c r="F441" s="409">
        <v>0</v>
      </c>
      <c r="G441" s="409">
        <v>0</v>
      </c>
      <c r="H441" s="409">
        <v>0</v>
      </c>
      <c r="I441" s="409">
        <v>0</v>
      </c>
      <c r="J441" s="409">
        <v>0</v>
      </c>
      <c r="K441" s="409">
        <v>0</v>
      </c>
      <c r="L441" s="409">
        <v>0</v>
      </c>
      <c r="M441" s="409" t="e">
        <f>'03'!#REF!+'04'!#REF!</f>
        <v>#REF!</v>
      </c>
      <c r="N441" s="409" t="e">
        <f t="shared" si="96"/>
        <v>#REF!</v>
      </c>
      <c r="O441" s="409" t="e">
        <f>'07'!#REF!</f>
        <v>#REF!</v>
      </c>
      <c r="P441" s="409" t="e">
        <f t="shared" si="97"/>
        <v>#REF!</v>
      </c>
    </row>
    <row r="442" spans="1:16" ht="24.75" customHeight="1" hidden="1">
      <c r="A442" s="394" t="s">
        <v>136</v>
      </c>
      <c r="B442" s="395" t="s">
        <v>137</v>
      </c>
      <c r="C442" s="404">
        <f>C443+C452</f>
        <v>5448892</v>
      </c>
      <c r="D442" s="404">
        <f aca="true" t="shared" si="98" ref="D442:L442">D443+D452</f>
        <v>447671</v>
      </c>
      <c r="E442" s="404">
        <f t="shared" si="98"/>
        <v>262268</v>
      </c>
      <c r="F442" s="404">
        <f t="shared" si="98"/>
        <v>0</v>
      </c>
      <c r="G442" s="404">
        <f t="shared" si="98"/>
        <v>115140</v>
      </c>
      <c r="H442" s="404">
        <f t="shared" si="98"/>
        <v>16950</v>
      </c>
      <c r="I442" s="404">
        <f t="shared" si="98"/>
        <v>21311</v>
      </c>
      <c r="J442" s="404">
        <f t="shared" si="98"/>
        <v>32002</v>
      </c>
      <c r="K442" s="404">
        <f t="shared" si="98"/>
        <v>0</v>
      </c>
      <c r="L442" s="404">
        <f t="shared" si="98"/>
        <v>5001221</v>
      </c>
      <c r="M442" s="404" t="e">
        <f>'03'!#REF!+'04'!#REF!</f>
        <v>#REF!</v>
      </c>
      <c r="N442" s="404" t="e">
        <f t="shared" si="96"/>
        <v>#REF!</v>
      </c>
      <c r="O442" s="404" t="e">
        <f>'07'!#REF!</f>
        <v>#REF!</v>
      </c>
      <c r="P442" s="404" t="e">
        <f t="shared" si="97"/>
        <v>#REF!</v>
      </c>
    </row>
    <row r="443" spans="1:16" ht="24.75" customHeight="1" hidden="1">
      <c r="A443" s="394" t="s">
        <v>52</v>
      </c>
      <c r="B443" s="434" t="s">
        <v>138</v>
      </c>
      <c r="C443" s="404">
        <f>SUM(C444:C451)</f>
        <v>5109785</v>
      </c>
      <c r="D443" s="404">
        <f aca="true" t="shared" si="99" ref="D443:L443">SUM(D444:D451)</f>
        <v>108564</v>
      </c>
      <c r="E443" s="404">
        <f t="shared" si="99"/>
        <v>56612</v>
      </c>
      <c r="F443" s="404">
        <f t="shared" si="99"/>
        <v>0</v>
      </c>
      <c r="G443" s="404">
        <f t="shared" si="99"/>
        <v>4500</v>
      </c>
      <c r="H443" s="404">
        <f t="shared" si="99"/>
        <v>15450</v>
      </c>
      <c r="I443" s="404">
        <f t="shared" si="99"/>
        <v>0</v>
      </c>
      <c r="J443" s="404">
        <f t="shared" si="99"/>
        <v>32002</v>
      </c>
      <c r="K443" s="404">
        <f t="shared" si="99"/>
        <v>0</v>
      </c>
      <c r="L443" s="404">
        <f t="shared" si="99"/>
        <v>5001221</v>
      </c>
      <c r="M443" s="404" t="e">
        <f>'03'!#REF!+'04'!#REF!</f>
        <v>#REF!</v>
      </c>
      <c r="N443" s="404" t="e">
        <f t="shared" si="96"/>
        <v>#REF!</v>
      </c>
      <c r="O443" s="404" t="e">
        <f>'07'!#REF!</f>
        <v>#REF!</v>
      </c>
      <c r="P443" s="404" t="e">
        <f t="shared" si="97"/>
        <v>#REF!</v>
      </c>
    </row>
    <row r="444" spans="1:16" ht="24.75" customHeight="1" hidden="1">
      <c r="A444" s="432" t="s">
        <v>54</v>
      </c>
      <c r="B444" s="433" t="s">
        <v>139</v>
      </c>
      <c r="C444" s="404">
        <f aca="true" t="shared" si="100" ref="C444:C452">D444+K444+L444</f>
        <v>96608</v>
      </c>
      <c r="D444" s="404">
        <f aca="true" t="shared" si="101" ref="D444:D452">E444+F444+G444+H444+I444+J444</f>
        <v>53844</v>
      </c>
      <c r="E444" s="409">
        <v>9692</v>
      </c>
      <c r="F444" s="409">
        <v>0</v>
      </c>
      <c r="G444" s="409">
        <v>0</v>
      </c>
      <c r="H444" s="409">
        <v>12150</v>
      </c>
      <c r="I444" s="409">
        <v>0</v>
      </c>
      <c r="J444" s="409">
        <v>32002</v>
      </c>
      <c r="K444" s="409">
        <v>0</v>
      </c>
      <c r="L444" s="409">
        <v>42764</v>
      </c>
      <c r="M444" s="409" t="e">
        <f>'03'!#REF!+'04'!#REF!</f>
        <v>#REF!</v>
      </c>
      <c r="N444" s="409" t="e">
        <f t="shared" si="96"/>
        <v>#REF!</v>
      </c>
      <c r="O444" s="409" t="e">
        <f>'07'!#REF!</f>
        <v>#REF!</v>
      </c>
      <c r="P444" s="409" t="e">
        <f t="shared" si="97"/>
        <v>#REF!</v>
      </c>
    </row>
    <row r="445" spans="1:16" ht="24.75" customHeight="1" hidden="1">
      <c r="A445" s="432" t="s">
        <v>55</v>
      </c>
      <c r="B445" s="433" t="s">
        <v>140</v>
      </c>
      <c r="C445" s="404">
        <f t="shared" si="100"/>
        <v>0</v>
      </c>
      <c r="D445" s="404">
        <f t="shared" si="101"/>
        <v>0</v>
      </c>
      <c r="E445" s="409">
        <v>0</v>
      </c>
      <c r="F445" s="409">
        <v>0</v>
      </c>
      <c r="G445" s="409">
        <v>0</v>
      </c>
      <c r="H445" s="409">
        <v>0</v>
      </c>
      <c r="I445" s="409">
        <v>0</v>
      </c>
      <c r="J445" s="409">
        <v>0</v>
      </c>
      <c r="K445" s="409">
        <v>0</v>
      </c>
      <c r="L445" s="409">
        <v>0</v>
      </c>
      <c r="M445" s="409" t="e">
        <f>'03'!#REF!+'04'!#REF!</f>
        <v>#REF!</v>
      </c>
      <c r="N445" s="409" t="e">
        <f t="shared" si="96"/>
        <v>#REF!</v>
      </c>
      <c r="O445" s="409" t="e">
        <f>'07'!#REF!</f>
        <v>#REF!</v>
      </c>
      <c r="P445" s="409" t="e">
        <f t="shared" si="97"/>
        <v>#REF!</v>
      </c>
    </row>
    <row r="446" spans="1:16" ht="24.75" customHeight="1" hidden="1">
      <c r="A446" s="432" t="s">
        <v>141</v>
      </c>
      <c r="B446" s="433" t="s">
        <v>202</v>
      </c>
      <c r="C446" s="404">
        <f t="shared" si="100"/>
        <v>0</v>
      </c>
      <c r="D446" s="404">
        <f t="shared" si="101"/>
        <v>0</v>
      </c>
      <c r="E446" s="409">
        <v>0</v>
      </c>
      <c r="F446" s="409">
        <v>0</v>
      </c>
      <c r="G446" s="409">
        <v>0</v>
      </c>
      <c r="H446" s="409">
        <v>0</v>
      </c>
      <c r="I446" s="409">
        <v>0</v>
      </c>
      <c r="J446" s="409">
        <v>0</v>
      </c>
      <c r="K446" s="409">
        <v>0</v>
      </c>
      <c r="L446" s="409">
        <v>0</v>
      </c>
      <c r="M446" s="409" t="e">
        <f>'03'!#REF!</f>
        <v>#REF!</v>
      </c>
      <c r="N446" s="409" t="e">
        <f t="shared" si="96"/>
        <v>#REF!</v>
      </c>
      <c r="O446" s="409" t="e">
        <f>'07'!#REF!</f>
        <v>#REF!</v>
      </c>
      <c r="P446" s="409" t="e">
        <f t="shared" si="97"/>
        <v>#REF!</v>
      </c>
    </row>
    <row r="447" spans="1:16" ht="24.75" customHeight="1" hidden="1">
      <c r="A447" s="432" t="s">
        <v>143</v>
      </c>
      <c r="B447" s="433" t="s">
        <v>142</v>
      </c>
      <c r="C447" s="404">
        <f t="shared" si="100"/>
        <v>539464</v>
      </c>
      <c r="D447" s="404">
        <f t="shared" si="101"/>
        <v>54720</v>
      </c>
      <c r="E447" s="409">
        <v>46920</v>
      </c>
      <c r="F447" s="409"/>
      <c r="G447" s="409">
        <v>4500</v>
      </c>
      <c r="H447" s="409">
        <v>3300</v>
      </c>
      <c r="I447" s="409">
        <v>0</v>
      </c>
      <c r="J447" s="409">
        <v>0</v>
      </c>
      <c r="K447" s="409">
        <v>0</v>
      </c>
      <c r="L447" s="409">
        <v>484744</v>
      </c>
      <c r="M447" s="409" t="e">
        <f>'03'!#REF!+'04'!#REF!</f>
        <v>#REF!</v>
      </c>
      <c r="N447" s="409" t="e">
        <f t="shared" si="96"/>
        <v>#REF!</v>
      </c>
      <c r="O447" s="409" t="e">
        <f>'07'!#REF!</f>
        <v>#REF!</v>
      </c>
      <c r="P447" s="409" t="e">
        <f t="shared" si="97"/>
        <v>#REF!</v>
      </c>
    </row>
    <row r="448" spans="1:16" ht="24.75" customHeight="1" hidden="1">
      <c r="A448" s="432" t="s">
        <v>145</v>
      </c>
      <c r="B448" s="433" t="s">
        <v>144</v>
      </c>
      <c r="C448" s="404">
        <f t="shared" si="100"/>
        <v>1936348</v>
      </c>
      <c r="D448" s="404">
        <f t="shared" si="101"/>
        <v>0</v>
      </c>
      <c r="E448" s="409">
        <v>0</v>
      </c>
      <c r="F448" s="409">
        <v>0</v>
      </c>
      <c r="G448" s="409">
        <v>0</v>
      </c>
      <c r="H448" s="409">
        <v>0</v>
      </c>
      <c r="I448" s="409">
        <v>0</v>
      </c>
      <c r="J448" s="409">
        <v>0</v>
      </c>
      <c r="K448" s="409">
        <v>0</v>
      </c>
      <c r="L448" s="409">
        <v>1936348</v>
      </c>
      <c r="M448" s="409" t="e">
        <f>'03'!#REF!+'04'!#REF!</f>
        <v>#REF!</v>
      </c>
      <c r="N448" s="409" t="e">
        <f t="shared" si="96"/>
        <v>#REF!</v>
      </c>
      <c r="O448" s="409" t="e">
        <f>'07'!#REF!</f>
        <v>#REF!</v>
      </c>
      <c r="P448" s="409" t="e">
        <f t="shared" si="97"/>
        <v>#REF!</v>
      </c>
    </row>
    <row r="449" spans="1:16" ht="24.75" customHeight="1" hidden="1">
      <c r="A449" s="432" t="s">
        <v>147</v>
      </c>
      <c r="B449" s="433" t="s">
        <v>146</v>
      </c>
      <c r="C449" s="404">
        <f t="shared" si="100"/>
        <v>0</v>
      </c>
      <c r="D449" s="404">
        <f t="shared" si="101"/>
        <v>0</v>
      </c>
      <c r="E449" s="409">
        <v>0</v>
      </c>
      <c r="F449" s="409">
        <v>0</v>
      </c>
      <c r="G449" s="409">
        <v>0</v>
      </c>
      <c r="H449" s="409">
        <v>0</v>
      </c>
      <c r="I449" s="409">
        <v>0</v>
      </c>
      <c r="J449" s="409">
        <v>0</v>
      </c>
      <c r="K449" s="409">
        <v>0</v>
      </c>
      <c r="L449" s="409">
        <v>0</v>
      </c>
      <c r="M449" s="409" t="e">
        <f>'03'!#REF!+'04'!#REF!</f>
        <v>#REF!</v>
      </c>
      <c r="N449" s="409" t="e">
        <f t="shared" si="96"/>
        <v>#REF!</v>
      </c>
      <c r="O449" s="409" t="e">
        <f>'07'!#REF!</f>
        <v>#REF!</v>
      </c>
      <c r="P449" s="409" t="e">
        <f t="shared" si="97"/>
        <v>#REF!</v>
      </c>
    </row>
    <row r="450" spans="1:16" ht="24.75" customHeight="1" hidden="1">
      <c r="A450" s="432" t="s">
        <v>149</v>
      </c>
      <c r="B450" s="435" t="s">
        <v>148</v>
      </c>
      <c r="C450" s="404">
        <f t="shared" si="100"/>
        <v>0</v>
      </c>
      <c r="D450" s="404">
        <f t="shared" si="101"/>
        <v>0</v>
      </c>
      <c r="E450" s="409">
        <v>0</v>
      </c>
      <c r="F450" s="409">
        <v>0</v>
      </c>
      <c r="G450" s="409">
        <v>0</v>
      </c>
      <c r="H450" s="409">
        <v>0</v>
      </c>
      <c r="I450" s="409">
        <v>0</v>
      </c>
      <c r="J450" s="409">
        <v>0</v>
      </c>
      <c r="K450" s="409">
        <v>0</v>
      </c>
      <c r="L450" s="409">
        <v>0</v>
      </c>
      <c r="M450" s="409" t="e">
        <f>'03'!#REF!+'04'!#REF!</f>
        <v>#REF!</v>
      </c>
      <c r="N450" s="409" t="e">
        <f t="shared" si="96"/>
        <v>#REF!</v>
      </c>
      <c r="O450" s="409" t="e">
        <f>'07'!#REF!</f>
        <v>#REF!</v>
      </c>
      <c r="P450" s="409" t="e">
        <f t="shared" si="97"/>
        <v>#REF!</v>
      </c>
    </row>
    <row r="451" spans="1:16" ht="24.75" customHeight="1" hidden="1">
      <c r="A451" s="432" t="s">
        <v>186</v>
      </c>
      <c r="B451" s="433" t="s">
        <v>150</v>
      </c>
      <c r="C451" s="404">
        <f t="shared" si="100"/>
        <v>2537365</v>
      </c>
      <c r="D451" s="404">
        <f t="shared" si="101"/>
        <v>0</v>
      </c>
      <c r="E451" s="409">
        <v>0</v>
      </c>
      <c r="F451" s="409">
        <v>0</v>
      </c>
      <c r="G451" s="409">
        <v>0</v>
      </c>
      <c r="H451" s="409">
        <v>0</v>
      </c>
      <c r="I451" s="409">
        <v>0</v>
      </c>
      <c r="J451" s="409">
        <v>0</v>
      </c>
      <c r="K451" s="409">
        <v>0</v>
      </c>
      <c r="L451" s="409">
        <v>2537365</v>
      </c>
      <c r="M451" s="409" t="e">
        <f>'03'!#REF!+'04'!#REF!</f>
        <v>#REF!</v>
      </c>
      <c r="N451" s="409" t="e">
        <f t="shared" si="96"/>
        <v>#REF!</v>
      </c>
      <c r="O451" s="409" t="e">
        <f>'07'!#REF!</f>
        <v>#REF!</v>
      </c>
      <c r="P451" s="409" t="e">
        <f t="shared" si="97"/>
        <v>#REF!</v>
      </c>
    </row>
    <row r="452" spans="1:16" ht="24.75" customHeight="1" hidden="1">
      <c r="A452" s="394" t="s">
        <v>53</v>
      </c>
      <c r="B452" s="395" t="s">
        <v>151</v>
      </c>
      <c r="C452" s="404">
        <f t="shared" si="100"/>
        <v>339107</v>
      </c>
      <c r="D452" s="404">
        <f t="shared" si="101"/>
        <v>339107</v>
      </c>
      <c r="E452" s="409">
        <v>205656</v>
      </c>
      <c r="F452" s="409">
        <v>0</v>
      </c>
      <c r="G452" s="409">
        <v>110640</v>
      </c>
      <c r="H452" s="409">
        <v>1500</v>
      </c>
      <c r="I452" s="409">
        <v>21311</v>
      </c>
      <c r="J452" s="409">
        <v>0</v>
      </c>
      <c r="K452" s="409">
        <v>0</v>
      </c>
      <c r="L452" s="409">
        <v>0</v>
      </c>
      <c r="M452" s="404" t="e">
        <f>'03'!#REF!+'04'!#REF!</f>
        <v>#REF!</v>
      </c>
      <c r="N452" s="404" t="e">
        <f t="shared" si="96"/>
        <v>#REF!</v>
      </c>
      <c r="O452" s="404" t="e">
        <f>'07'!#REF!</f>
        <v>#REF!</v>
      </c>
      <c r="P452" s="404" t="e">
        <f t="shared" si="97"/>
        <v>#REF!</v>
      </c>
    </row>
    <row r="453" spans="1:16" ht="24.75" customHeight="1" hidden="1">
      <c r="A453" s="467" t="s">
        <v>76</v>
      </c>
      <c r="B453" s="496" t="s">
        <v>215</v>
      </c>
      <c r="C453" s="480">
        <f>(C444+C445+C446)/C443</f>
        <v>0.0189064706244979</v>
      </c>
      <c r="D453" s="396">
        <f aca="true" t="shared" si="102" ref="D453:L453">(D444+D445+D446)/D443</f>
        <v>0.4959655134298663</v>
      </c>
      <c r="E453" s="415">
        <f t="shared" si="102"/>
        <v>0.1712004522009468</v>
      </c>
      <c r="F453" s="415" t="e">
        <f t="shared" si="102"/>
        <v>#DIV/0!</v>
      </c>
      <c r="G453" s="415">
        <f t="shared" si="102"/>
        <v>0</v>
      </c>
      <c r="H453" s="415">
        <f t="shared" si="102"/>
        <v>0.7864077669902912</v>
      </c>
      <c r="I453" s="415" t="e">
        <f t="shared" si="102"/>
        <v>#DIV/0!</v>
      </c>
      <c r="J453" s="415">
        <f t="shared" si="102"/>
        <v>1</v>
      </c>
      <c r="K453" s="415" t="e">
        <f t="shared" si="102"/>
        <v>#DIV/0!</v>
      </c>
      <c r="L453" s="415">
        <f t="shared" si="102"/>
        <v>0.008550711916150077</v>
      </c>
      <c r="M453" s="426"/>
      <c r="N453" s="497"/>
      <c r="O453" s="497"/>
      <c r="P453" s="497"/>
    </row>
    <row r="454" spans="1:16" ht="17.25" hidden="1">
      <c r="A454" s="1344" t="s">
        <v>500</v>
      </c>
      <c r="B454" s="1344"/>
      <c r="C454" s="409">
        <f>C437-C440-C441-C442</f>
        <v>0</v>
      </c>
      <c r="D454" s="409">
        <f aca="true" t="shared" si="103" ref="D454:L454">D437-D440-D441-D442</f>
        <v>0</v>
      </c>
      <c r="E454" s="409">
        <f t="shared" si="103"/>
        <v>0</v>
      </c>
      <c r="F454" s="409">
        <f t="shared" si="103"/>
        <v>0</v>
      </c>
      <c r="G454" s="409">
        <f t="shared" si="103"/>
        <v>0</v>
      </c>
      <c r="H454" s="409">
        <f t="shared" si="103"/>
        <v>0</v>
      </c>
      <c r="I454" s="409">
        <f t="shared" si="103"/>
        <v>0</v>
      </c>
      <c r="J454" s="409">
        <f t="shared" si="103"/>
        <v>0</v>
      </c>
      <c r="K454" s="409">
        <f t="shared" si="103"/>
        <v>0</v>
      </c>
      <c r="L454" s="409">
        <f t="shared" si="103"/>
        <v>0</v>
      </c>
      <c r="M454" s="426"/>
      <c r="N454" s="497"/>
      <c r="O454" s="497"/>
      <c r="P454" s="497"/>
    </row>
    <row r="455" spans="1:16" ht="17.25" hidden="1">
      <c r="A455" s="1343" t="s">
        <v>501</v>
      </c>
      <c r="B455" s="1343"/>
      <c r="C455" s="409">
        <f>C442-C443-C452</f>
        <v>0</v>
      </c>
      <c r="D455" s="409">
        <f aca="true" t="shared" si="104" ref="D455:L455">D442-D443-D452</f>
        <v>0</v>
      </c>
      <c r="E455" s="409">
        <f t="shared" si="104"/>
        <v>0</v>
      </c>
      <c r="F455" s="409">
        <f t="shared" si="104"/>
        <v>0</v>
      </c>
      <c r="G455" s="409">
        <f t="shared" si="104"/>
        <v>0</v>
      </c>
      <c r="H455" s="409">
        <f t="shared" si="104"/>
        <v>0</v>
      </c>
      <c r="I455" s="409">
        <f t="shared" si="104"/>
        <v>0</v>
      </c>
      <c r="J455" s="409">
        <f t="shared" si="104"/>
        <v>0</v>
      </c>
      <c r="K455" s="409">
        <f t="shared" si="104"/>
        <v>0</v>
      </c>
      <c r="L455" s="409">
        <f t="shared" si="104"/>
        <v>0</v>
      </c>
      <c r="M455" s="426"/>
      <c r="N455" s="497"/>
      <c r="O455" s="497"/>
      <c r="P455" s="497"/>
    </row>
    <row r="456" spans="1:16" ht="18.75" hidden="1">
      <c r="A456" s="482"/>
      <c r="B456" s="498" t="s">
        <v>520</v>
      </c>
      <c r="C456" s="498"/>
      <c r="D456" s="470"/>
      <c r="E456" s="470"/>
      <c r="F456" s="470"/>
      <c r="G456" s="1340" t="s">
        <v>520</v>
      </c>
      <c r="H456" s="1340"/>
      <c r="I456" s="1340"/>
      <c r="J456" s="1340"/>
      <c r="K456" s="1340"/>
      <c r="L456" s="1340"/>
      <c r="M456" s="485"/>
      <c r="N456" s="485"/>
      <c r="O456" s="485"/>
      <c r="P456" s="485"/>
    </row>
    <row r="457" spans="1:16" ht="18.75" hidden="1">
      <c r="A457" s="1341" t="s">
        <v>4</v>
      </c>
      <c r="B457" s="1341"/>
      <c r="C457" s="1341"/>
      <c r="D457" s="1341"/>
      <c r="E457" s="470"/>
      <c r="F457" s="470"/>
      <c r="G457" s="499"/>
      <c r="H457" s="1342" t="s">
        <v>521</v>
      </c>
      <c r="I457" s="1342"/>
      <c r="J457" s="1342"/>
      <c r="K457" s="1342"/>
      <c r="L457" s="1342"/>
      <c r="M457" s="485"/>
      <c r="N457" s="485"/>
      <c r="O457" s="485"/>
      <c r="P457" s="485"/>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320" t="s">
        <v>33</v>
      </c>
      <c r="B469" s="1321"/>
      <c r="C469" s="481"/>
      <c r="D469" s="1322" t="s">
        <v>79</v>
      </c>
      <c r="E469" s="1322"/>
      <c r="F469" s="1322"/>
      <c r="G469" s="1322"/>
      <c r="H469" s="1322"/>
      <c r="I469" s="1322"/>
      <c r="J469" s="1322"/>
      <c r="K469" s="1323"/>
      <c r="L469" s="1323"/>
      <c r="M469" s="485"/>
    </row>
    <row r="470" spans="1:13" ht="16.5" hidden="1">
      <c r="A470" s="1302" t="s">
        <v>344</v>
      </c>
      <c r="B470" s="1302"/>
      <c r="C470" s="1302"/>
      <c r="D470" s="1322" t="s">
        <v>216</v>
      </c>
      <c r="E470" s="1322"/>
      <c r="F470" s="1322"/>
      <c r="G470" s="1322"/>
      <c r="H470" s="1322"/>
      <c r="I470" s="1322"/>
      <c r="J470" s="1322"/>
      <c r="K470" s="1336" t="s">
        <v>517</v>
      </c>
      <c r="L470" s="1336"/>
      <c r="M470" s="482"/>
    </row>
    <row r="471" spans="1:13" ht="16.5" hidden="1">
      <c r="A471" s="1302" t="s">
        <v>345</v>
      </c>
      <c r="B471" s="1302"/>
      <c r="C471" s="416"/>
      <c r="D471" s="1337" t="s">
        <v>11</v>
      </c>
      <c r="E471" s="1337"/>
      <c r="F471" s="1337"/>
      <c r="G471" s="1337"/>
      <c r="H471" s="1337"/>
      <c r="I471" s="1337"/>
      <c r="J471" s="1337"/>
      <c r="K471" s="1323"/>
      <c r="L471" s="1323"/>
      <c r="M471" s="485"/>
    </row>
    <row r="472" spans="1:13" ht="15.75" hidden="1">
      <c r="A472" s="437" t="s">
        <v>119</v>
      </c>
      <c r="B472" s="437"/>
      <c r="C472" s="422"/>
      <c r="D472" s="486"/>
      <c r="E472" s="486"/>
      <c r="F472" s="487"/>
      <c r="G472" s="487"/>
      <c r="H472" s="487"/>
      <c r="I472" s="487"/>
      <c r="J472" s="487"/>
      <c r="K472" s="1345"/>
      <c r="L472" s="1345"/>
      <c r="M472" s="482"/>
    </row>
    <row r="473" spans="1:13" ht="15.75" hidden="1">
      <c r="A473" s="486"/>
      <c r="B473" s="486" t="s">
        <v>94</v>
      </c>
      <c r="C473" s="486"/>
      <c r="D473" s="486"/>
      <c r="E473" s="486"/>
      <c r="F473" s="486"/>
      <c r="G473" s="486"/>
      <c r="H473" s="486"/>
      <c r="I473" s="486"/>
      <c r="J473" s="486"/>
      <c r="K473" s="1326"/>
      <c r="L473" s="1326"/>
      <c r="M473" s="482"/>
    </row>
    <row r="474" spans="1:13" ht="15.75" hidden="1">
      <c r="A474" s="966" t="s">
        <v>71</v>
      </c>
      <c r="B474" s="967"/>
      <c r="C474" s="1324" t="s">
        <v>38</v>
      </c>
      <c r="D474" s="1330" t="s">
        <v>339</v>
      </c>
      <c r="E474" s="1330"/>
      <c r="F474" s="1330"/>
      <c r="G474" s="1330"/>
      <c r="H474" s="1330"/>
      <c r="I474" s="1330"/>
      <c r="J474" s="1330"/>
      <c r="K474" s="1330"/>
      <c r="L474" s="1330"/>
      <c r="M474" s="485"/>
    </row>
    <row r="475" spans="1:13" ht="15.75" hidden="1">
      <c r="A475" s="968"/>
      <c r="B475" s="969"/>
      <c r="C475" s="1324"/>
      <c r="D475" s="1331" t="s">
        <v>207</v>
      </c>
      <c r="E475" s="1332"/>
      <c r="F475" s="1332"/>
      <c r="G475" s="1332"/>
      <c r="H475" s="1332"/>
      <c r="I475" s="1332"/>
      <c r="J475" s="1333"/>
      <c r="K475" s="1317" t="s">
        <v>208</v>
      </c>
      <c r="L475" s="1317" t="s">
        <v>209</v>
      </c>
      <c r="M475" s="482"/>
    </row>
    <row r="476" spans="1:13" ht="15.75" hidden="1">
      <c r="A476" s="968"/>
      <c r="B476" s="969"/>
      <c r="C476" s="1324"/>
      <c r="D476" s="1325" t="s">
        <v>37</v>
      </c>
      <c r="E476" s="1327" t="s">
        <v>7</v>
      </c>
      <c r="F476" s="1328"/>
      <c r="G476" s="1328"/>
      <c r="H476" s="1328"/>
      <c r="I476" s="1328"/>
      <c r="J476" s="1329"/>
      <c r="K476" s="1334"/>
      <c r="L476" s="1318"/>
      <c r="M476" s="482"/>
    </row>
    <row r="477" spans="1:16" ht="15.75" hidden="1">
      <c r="A477" s="1338"/>
      <c r="B477" s="1339"/>
      <c r="C477" s="1324"/>
      <c r="D477" s="1325"/>
      <c r="E477" s="488" t="s">
        <v>210</v>
      </c>
      <c r="F477" s="488" t="s">
        <v>211</v>
      </c>
      <c r="G477" s="488" t="s">
        <v>212</v>
      </c>
      <c r="H477" s="488" t="s">
        <v>213</v>
      </c>
      <c r="I477" s="488" t="s">
        <v>346</v>
      </c>
      <c r="J477" s="488" t="s">
        <v>214</v>
      </c>
      <c r="K477" s="1335"/>
      <c r="L477" s="1319"/>
      <c r="M477" s="1314" t="s">
        <v>502</v>
      </c>
      <c r="N477" s="1314"/>
      <c r="O477" s="1314"/>
      <c r="P477" s="1314"/>
    </row>
    <row r="478" spans="1:16" ht="15" hidden="1">
      <c r="A478" s="1315" t="s">
        <v>6</v>
      </c>
      <c r="B478" s="1316"/>
      <c r="C478" s="489">
        <v>1</v>
      </c>
      <c r="D478" s="490">
        <v>2</v>
      </c>
      <c r="E478" s="489">
        <v>3</v>
      </c>
      <c r="F478" s="490">
        <v>4</v>
      </c>
      <c r="G478" s="489">
        <v>5</v>
      </c>
      <c r="H478" s="490">
        <v>6</v>
      </c>
      <c r="I478" s="489">
        <v>7</v>
      </c>
      <c r="J478" s="490">
        <v>8</v>
      </c>
      <c r="K478" s="489">
        <v>9</v>
      </c>
      <c r="L478" s="490">
        <v>10</v>
      </c>
      <c r="M478" s="491" t="s">
        <v>503</v>
      </c>
      <c r="N478" s="492" t="s">
        <v>506</v>
      </c>
      <c r="O478" s="492" t="s">
        <v>504</v>
      </c>
      <c r="P478" s="492" t="s">
        <v>505</v>
      </c>
    </row>
    <row r="479" spans="1:16" ht="24.75" customHeight="1" hidden="1">
      <c r="A479" s="429" t="s">
        <v>0</v>
      </c>
      <c r="B479" s="430" t="s">
        <v>131</v>
      </c>
      <c r="C479" s="404">
        <f>C480+C481</f>
        <v>922525</v>
      </c>
      <c r="D479" s="404">
        <f aca="true" t="shared" si="105" ref="D479:L479">D480+D481</f>
        <v>186914</v>
      </c>
      <c r="E479" s="404">
        <f t="shared" si="105"/>
        <v>67241</v>
      </c>
      <c r="F479" s="404">
        <f t="shared" si="105"/>
        <v>0</v>
      </c>
      <c r="G479" s="404">
        <f t="shared" si="105"/>
        <v>33200</v>
      </c>
      <c r="H479" s="404">
        <f t="shared" si="105"/>
        <v>8506</v>
      </c>
      <c r="I479" s="404">
        <f t="shared" si="105"/>
        <v>63550</v>
      </c>
      <c r="J479" s="404">
        <f t="shared" si="105"/>
        <v>14417</v>
      </c>
      <c r="K479" s="404">
        <f t="shared" si="105"/>
        <v>28000</v>
      </c>
      <c r="L479" s="404">
        <f t="shared" si="105"/>
        <v>707611</v>
      </c>
      <c r="M479" s="404" t="e">
        <f>'03'!#REF!+'04'!#REF!</f>
        <v>#REF!</v>
      </c>
      <c r="N479" s="404" t="e">
        <f>C479-M479</f>
        <v>#REF!</v>
      </c>
      <c r="O479" s="404" t="e">
        <f>'07'!#REF!</f>
        <v>#REF!</v>
      </c>
      <c r="P479" s="404" t="e">
        <f>C479-O479</f>
        <v>#REF!</v>
      </c>
    </row>
    <row r="480" spans="1:16" ht="24.75" customHeight="1" hidden="1">
      <c r="A480" s="432">
        <v>1</v>
      </c>
      <c r="B480" s="433" t="s">
        <v>132</v>
      </c>
      <c r="C480" s="404">
        <f>D480+K480+L480</f>
        <v>642794</v>
      </c>
      <c r="D480" s="404">
        <f>E480+F480+G480+H480+I480+J480</f>
        <v>146594</v>
      </c>
      <c r="E480" s="409">
        <v>52394</v>
      </c>
      <c r="F480" s="409"/>
      <c r="G480" s="409">
        <v>33200</v>
      </c>
      <c r="H480" s="409"/>
      <c r="I480" s="409">
        <v>61000</v>
      </c>
      <c r="J480" s="409"/>
      <c r="K480" s="409"/>
      <c r="L480" s="409">
        <v>496200</v>
      </c>
      <c r="M480" s="409" t="e">
        <f>'03'!#REF!+'04'!#REF!</f>
        <v>#REF!</v>
      </c>
      <c r="N480" s="409" t="e">
        <f aca="true" t="shared" si="106" ref="N480:N494">C480-M480</f>
        <v>#REF!</v>
      </c>
      <c r="O480" s="409" t="e">
        <f>'07'!#REF!</f>
        <v>#REF!</v>
      </c>
      <c r="P480" s="409" t="e">
        <f aca="true" t="shared" si="107" ref="P480:P494">C480-O480</f>
        <v>#REF!</v>
      </c>
    </row>
    <row r="481" spans="1:16" ht="24.75" customHeight="1" hidden="1">
      <c r="A481" s="432">
        <v>2</v>
      </c>
      <c r="B481" s="433" t="s">
        <v>133</v>
      </c>
      <c r="C481" s="404">
        <f>D481+K481+L481</f>
        <v>279731</v>
      </c>
      <c r="D481" s="404">
        <f>E481+F481+G481+H481+I481+J481</f>
        <v>40320</v>
      </c>
      <c r="E481" s="409">
        <v>14847</v>
      </c>
      <c r="F481" s="409"/>
      <c r="G481" s="409"/>
      <c r="H481" s="409">
        <v>8506</v>
      </c>
      <c r="I481" s="409">
        <v>2550</v>
      </c>
      <c r="J481" s="409">
        <v>14417</v>
      </c>
      <c r="K481" s="409">
        <v>28000</v>
      </c>
      <c r="L481" s="409">
        <v>211411</v>
      </c>
      <c r="M481" s="409" t="e">
        <f>'03'!#REF!+'04'!#REF!</f>
        <v>#REF!</v>
      </c>
      <c r="N481" s="409" t="e">
        <f t="shared" si="106"/>
        <v>#REF!</v>
      </c>
      <c r="O481" s="409" t="e">
        <f>'07'!#REF!</f>
        <v>#REF!</v>
      </c>
      <c r="P481" s="409" t="e">
        <f t="shared" si="107"/>
        <v>#REF!</v>
      </c>
    </row>
    <row r="482" spans="1:16" ht="24.75" customHeight="1" hidden="1">
      <c r="A482" s="394" t="s">
        <v>1</v>
      </c>
      <c r="B482" s="395" t="s">
        <v>134</v>
      </c>
      <c r="C482" s="404">
        <f>D482+K482+L482</f>
        <v>950</v>
      </c>
      <c r="D482" s="404">
        <f>E482+F482+G482+H482+I482+J482</f>
        <v>950</v>
      </c>
      <c r="E482" s="409">
        <v>650</v>
      </c>
      <c r="F482" s="409"/>
      <c r="G482" s="409"/>
      <c r="H482" s="409"/>
      <c r="I482" s="409">
        <v>300</v>
      </c>
      <c r="J482" s="409"/>
      <c r="K482" s="409"/>
      <c r="L482" s="409"/>
      <c r="M482" s="409" t="e">
        <f>'03'!#REF!+'04'!#REF!</f>
        <v>#REF!</v>
      </c>
      <c r="N482" s="409" t="e">
        <f t="shared" si="106"/>
        <v>#REF!</v>
      </c>
      <c r="O482" s="409" t="e">
        <f>'07'!#REF!</f>
        <v>#REF!</v>
      </c>
      <c r="P482" s="409" t="e">
        <f t="shared" si="107"/>
        <v>#REF!</v>
      </c>
    </row>
    <row r="483" spans="1:16" ht="24.75" customHeight="1" hidden="1">
      <c r="A483" s="394" t="s">
        <v>9</v>
      </c>
      <c r="B483" s="395" t="s">
        <v>135</v>
      </c>
      <c r="C483" s="404">
        <f>D483+K483+L483</f>
        <v>0</v>
      </c>
      <c r="D483" s="404">
        <f>E483+F483+G483+H483+I483+J483</f>
        <v>0</v>
      </c>
      <c r="E483" s="409"/>
      <c r="F483" s="409"/>
      <c r="G483" s="409"/>
      <c r="H483" s="409"/>
      <c r="I483" s="409"/>
      <c r="J483" s="409"/>
      <c r="K483" s="409"/>
      <c r="L483" s="409"/>
      <c r="M483" s="409" t="e">
        <f>'03'!#REF!+'04'!#REF!</f>
        <v>#REF!</v>
      </c>
      <c r="N483" s="409" t="e">
        <f t="shared" si="106"/>
        <v>#REF!</v>
      </c>
      <c r="O483" s="409" t="e">
        <f>'07'!#REF!</f>
        <v>#REF!</v>
      </c>
      <c r="P483" s="409" t="e">
        <f t="shared" si="107"/>
        <v>#REF!</v>
      </c>
    </row>
    <row r="484" spans="1:16" ht="24.75" customHeight="1" hidden="1">
      <c r="A484" s="394" t="s">
        <v>136</v>
      </c>
      <c r="B484" s="395" t="s">
        <v>137</v>
      </c>
      <c r="C484" s="404">
        <f>C485+C494</f>
        <v>921575</v>
      </c>
      <c r="D484" s="404">
        <f aca="true" t="shared" si="108" ref="D484:L484">D485+D494</f>
        <v>185964</v>
      </c>
      <c r="E484" s="404">
        <f t="shared" si="108"/>
        <v>66591</v>
      </c>
      <c r="F484" s="404">
        <f t="shared" si="108"/>
        <v>0</v>
      </c>
      <c r="G484" s="404">
        <f t="shared" si="108"/>
        <v>33200</v>
      </c>
      <c r="H484" s="404">
        <f t="shared" si="108"/>
        <v>8506</v>
      </c>
      <c r="I484" s="404">
        <f t="shared" si="108"/>
        <v>63250</v>
      </c>
      <c r="J484" s="404">
        <f t="shared" si="108"/>
        <v>14417</v>
      </c>
      <c r="K484" s="404">
        <f t="shared" si="108"/>
        <v>28000</v>
      </c>
      <c r="L484" s="404">
        <f t="shared" si="108"/>
        <v>707611</v>
      </c>
      <c r="M484" s="404" t="e">
        <f>'03'!#REF!+'04'!#REF!</f>
        <v>#REF!</v>
      </c>
      <c r="N484" s="404" t="e">
        <f t="shared" si="106"/>
        <v>#REF!</v>
      </c>
      <c r="O484" s="404" t="e">
        <f>'07'!#REF!</f>
        <v>#REF!</v>
      </c>
      <c r="P484" s="404" t="e">
        <f t="shared" si="107"/>
        <v>#REF!</v>
      </c>
    </row>
    <row r="485" spans="1:16" ht="24.75" customHeight="1" hidden="1">
      <c r="A485" s="394" t="s">
        <v>52</v>
      </c>
      <c r="B485" s="434" t="s">
        <v>138</v>
      </c>
      <c r="C485" s="404">
        <f>SUM(C486:C493)</f>
        <v>798931</v>
      </c>
      <c r="D485" s="404">
        <f aca="true" t="shared" si="109" ref="D485:L485">SUM(D486:D493)</f>
        <v>63320</v>
      </c>
      <c r="E485" s="404">
        <f t="shared" si="109"/>
        <v>40397</v>
      </c>
      <c r="F485" s="404">
        <f t="shared" si="109"/>
        <v>0</v>
      </c>
      <c r="G485" s="404">
        <f t="shared" si="109"/>
        <v>0</v>
      </c>
      <c r="H485" s="404">
        <f t="shared" si="109"/>
        <v>8506</v>
      </c>
      <c r="I485" s="404">
        <f t="shared" si="109"/>
        <v>0</v>
      </c>
      <c r="J485" s="404">
        <f t="shared" si="109"/>
        <v>14417</v>
      </c>
      <c r="K485" s="404">
        <f t="shared" si="109"/>
        <v>28000</v>
      </c>
      <c r="L485" s="404">
        <f t="shared" si="109"/>
        <v>707611</v>
      </c>
      <c r="M485" s="404" t="e">
        <f>'03'!#REF!+'04'!#REF!</f>
        <v>#REF!</v>
      </c>
      <c r="N485" s="404" t="e">
        <f t="shared" si="106"/>
        <v>#REF!</v>
      </c>
      <c r="O485" s="404" t="e">
        <f>'07'!#REF!</f>
        <v>#REF!</v>
      </c>
      <c r="P485" s="404" t="e">
        <f t="shared" si="107"/>
        <v>#REF!</v>
      </c>
    </row>
    <row r="486" spans="1:16" ht="24.75" customHeight="1" hidden="1">
      <c r="A486" s="432" t="s">
        <v>54</v>
      </c>
      <c r="B486" s="433" t="s">
        <v>139</v>
      </c>
      <c r="C486" s="404">
        <f aca="true" t="shared" si="110" ref="C486:C494">D486+K486+L486</f>
        <v>98600</v>
      </c>
      <c r="D486" s="404">
        <f aca="true" t="shared" si="111" ref="D486:D494">E486+F486+G486+H486+I486+J486</f>
        <v>34320</v>
      </c>
      <c r="E486" s="409">
        <v>11397</v>
      </c>
      <c r="F486" s="409"/>
      <c r="G486" s="409"/>
      <c r="H486" s="409">
        <v>8506</v>
      </c>
      <c r="I486" s="409"/>
      <c r="J486" s="409">
        <v>14417</v>
      </c>
      <c r="K486" s="409">
        <v>28000</v>
      </c>
      <c r="L486" s="409">
        <v>36280</v>
      </c>
      <c r="M486" s="409" t="e">
        <f>'03'!#REF!+'04'!#REF!</f>
        <v>#REF!</v>
      </c>
      <c r="N486" s="409" t="e">
        <f t="shared" si="106"/>
        <v>#REF!</v>
      </c>
      <c r="O486" s="409" t="e">
        <f>'07'!#REF!</f>
        <v>#REF!</v>
      </c>
      <c r="P486" s="409" t="e">
        <f t="shared" si="107"/>
        <v>#REF!</v>
      </c>
    </row>
    <row r="487" spans="1:16" ht="24.75" customHeight="1" hidden="1">
      <c r="A487" s="432" t="s">
        <v>55</v>
      </c>
      <c r="B487" s="433" t="s">
        <v>140</v>
      </c>
      <c r="C487" s="404">
        <f t="shared" si="110"/>
        <v>0</v>
      </c>
      <c r="D487" s="404">
        <f t="shared" si="111"/>
        <v>0</v>
      </c>
      <c r="E487" s="409"/>
      <c r="F487" s="409"/>
      <c r="G487" s="409"/>
      <c r="H487" s="409"/>
      <c r="I487" s="409"/>
      <c r="J487" s="409"/>
      <c r="K487" s="409"/>
      <c r="L487" s="409"/>
      <c r="M487" s="409" t="e">
        <f>'03'!#REF!+'04'!#REF!</f>
        <v>#REF!</v>
      </c>
      <c r="N487" s="409" t="e">
        <f t="shared" si="106"/>
        <v>#REF!</v>
      </c>
      <c r="O487" s="409" t="e">
        <f>'07'!#REF!</f>
        <v>#REF!</v>
      </c>
      <c r="P487" s="409" t="e">
        <f t="shared" si="107"/>
        <v>#REF!</v>
      </c>
    </row>
    <row r="488" spans="1:16" ht="24.75" customHeight="1" hidden="1">
      <c r="A488" s="432" t="s">
        <v>141</v>
      </c>
      <c r="B488" s="433" t="s">
        <v>202</v>
      </c>
      <c r="C488" s="404">
        <f t="shared" si="110"/>
        <v>0</v>
      </c>
      <c r="D488" s="404">
        <f t="shared" si="111"/>
        <v>0</v>
      </c>
      <c r="E488" s="409"/>
      <c r="F488" s="409"/>
      <c r="G488" s="409"/>
      <c r="H488" s="409"/>
      <c r="I488" s="409"/>
      <c r="J488" s="409"/>
      <c r="K488" s="409"/>
      <c r="L488" s="409"/>
      <c r="M488" s="409" t="e">
        <f>'03'!#REF!</f>
        <v>#REF!</v>
      </c>
      <c r="N488" s="409" t="e">
        <f t="shared" si="106"/>
        <v>#REF!</v>
      </c>
      <c r="O488" s="409" t="e">
        <f>'07'!#REF!</f>
        <v>#REF!</v>
      </c>
      <c r="P488" s="409" t="e">
        <f t="shared" si="107"/>
        <v>#REF!</v>
      </c>
    </row>
    <row r="489" spans="1:16" ht="24.75" customHeight="1" hidden="1">
      <c r="A489" s="432" t="s">
        <v>143</v>
      </c>
      <c r="B489" s="433" t="s">
        <v>142</v>
      </c>
      <c r="C489" s="404">
        <f t="shared" si="110"/>
        <v>236331</v>
      </c>
      <c r="D489" s="404">
        <f t="shared" si="111"/>
        <v>29000</v>
      </c>
      <c r="E489" s="409">
        <v>29000</v>
      </c>
      <c r="F489" s="409"/>
      <c r="G489" s="409"/>
      <c r="H489" s="409"/>
      <c r="I489" s="409"/>
      <c r="J489" s="409"/>
      <c r="K489" s="409"/>
      <c r="L489" s="409">
        <v>207331</v>
      </c>
      <c r="M489" s="409" t="e">
        <f>'03'!#REF!+'04'!#REF!</f>
        <v>#REF!</v>
      </c>
      <c r="N489" s="409" t="e">
        <f t="shared" si="106"/>
        <v>#REF!</v>
      </c>
      <c r="O489" s="409" t="e">
        <f>'07'!#REF!</f>
        <v>#REF!</v>
      </c>
      <c r="P489" s="409" t="e">
        <f t="shared" si="107"/>
        <v>#REF!</v>
      </c>
    </row>
    <row r="490" spans="1:16" ht="24.75" customHeight="1" hidden="1">
      <c r="A490" s="432" t="s">
        <v>145</v>
      </c>
      <c r="B490" s="433" t="s">
        <v>144</v>
      </c>
      <c r="C490" s="404">
        <f t="shared" si="110"/>
        <v>464000</v>
      </c>
      <c r="D490" s="404">
        <f t="shared" si="111"/>
        <v>0</v>
      </c>
      <c r="E490" s="409"/>
      <c r="F490" s="409"/>
      <c r="G490" s="409"/>
      <c r="H490" s="409"/>
      <c r="I490" s="409"/>
      <c r="J490" s="409"/>
      <c r="K490" s="409"/>
      <c r="L490" s="409">
        <v>464000</v>
      </c>
      <c r="M490" s="409" t="e">
        <f>'03'!#REF!+'04'!#REF!</f>
        <v>#REF!</v>
      </c>
      <c r="N490" s="409" t="e">
        <f t="shared" si="106"/>
        <v>#REF!</v>
      </c>
      <c r="O490" s="409" t="e">
        <f>'07'!#REF!</f>
        <v>#REF!</v>
      </c>
      <c r="P490" s="409" t="e">
        <f t="shared" si="107"/>
        <v>#REF!</v>
      </c>
    </row>
    <row r="491" spans="1:16" ht="24.75" customHeight="1" hidden="1">
      <c r="A491" s="432" t="s">
        <v>147</v>
      </c>
      <c r="B491" s="433" t="s">
        <v>146</v>
      </c>
      <c r="C491" s="404">
        <f t="shared" si="110"/>
        <v>0</v>
      </c>
      <c r="D491" s="404">
        <f t="shared" si="111"/>
        <v>0</v>
      </c>
      <c r="E491" s="409"/>
      <c r="F491" s="409"/>
      <c r="G491" s="409"/>
      <c r="H491" s="409"/>
      <c r="I491" s="409"/>
      <c r="J491" s="409"/>
      <c r="K491" s="409"/>
      <c r="L491" s="409"/>
      <c r="M491" s="409" t="e">
        <f>'03'!#REF!+'04'!#REF!</f>
        <v>#REF!</v>
      </c>
      <c r="N491" s="409" t="e">
        <f t="shared" si="106"/>
        <v>#REF!</v>
      </c>
      <c r="O491" s="409" t="e">
        <f>'07'!#REF!</f>
        <v>#REF!</v>
      </c>
      <c r="P491" s="409" t="e">
        <f t="shared" si="107"/>
        <v>#REF!</v>
      </c>
    </row>
    <row r="492" spans="1:16" ht="24.75" customHeight="1" hidden="1">
      <c r="A492" s="432" t="s">
        <v>149</v>
      </c>
      <c r="B492" s="435" t="s">
        <v>148</v>
      </c>
      <c r="C492" s="404">
        <f t="shared" si="110"/>
        <v>0</v>
      </c>
      <c r="D492" s="404">
        <f t="shared" si="111"/>
        <v>0</v>
      </c>
      <c r="E492" s="409"/>
      <c r="F492" s="409"/>
      <c r="G492" s="409"/>
      <c r="H492" s="409"/>
      <c r="I492" s="409"/>
      <c r="J492" s="409"/>
      <c r="K492" s="409"/>
      <c r="L492" s="409"/>
      <c r="M492" s="409" t="e">
        <f>'03'!#REF!+'04'!#REF!</f>
        <v>#REF!</v>
      </c>
      <c r="N492" s="409" t="e">
        <f t="shared" si="106"/>
        <v>#REF!</v>
      </c>
      <c r="O492" s="409" t="e">
        <f>'07'!#REF!</f>
        <v>#REF!</v>
      </c>
      <c r="P492" s="409" t="e">
        <f t="shared" si="107"/>
        <v>#REF!</v>
      </c>
    </row>
    <row r="493" spans="1:16" ht="24.75" customHeight="1" hidden="1">
      <c r="A493" s="432" t="s">
        <v>186</v>
      </c>
      <c r="B493" s="433" t="s">
        <v>150</v>
      </c>
      <c r="C493" s="404">
        <f t="shared" si="110"/>
        <v>0</v>
      </c>
      <c r="D493" s="404">
        <f t="shared" si="111"/>
        <v>0</v>
      </c>
      <c r="E493" s="409"/>
      <c r="F493" s="409"/>
      <c r="G493" s="409"/>
      <c r="H493" s="409"/>
      <c r="I493" s="409"/>
      <c r="J493" s="409"/>
      <c r="K493" s="409"/>
      <c r="L493" s="409"/>
      <c r="M493" s="409" t="e">
        <f>'03'!#REF!+'04'!#REF!</f>
        <v>#REF!</v>
      </c>
      <c r="N493" s="409" t="e">
        <f t="shared" si="106"/>
        <v>#REF!</v>
      </c>
      <c r="O493" s="409" t="e">
        <f>'07'!#REF!</f>
        <v>#REF!</v>
      </c>
      <c r="P493" s="409" t="e">
        <f t="shared" si="107"/>
        <v>#REF!</v>
      </c>
    </row>
    <row r="494" spans="1:16" ht="24.75" customHeight="1" hidden="1">
      <c r="A494" s="394" t="s">
        <v>53</v>
      </c>
      <c r="B494" s="395" t="s">
        <v>151</v>
      </c>
      <c r="C494" s="404">
        <f t="shared" si="110"/>
        <v>122644</v>
      </c>
      <c r="D494" s="404">
        <f t="shared" si="111"/>
        <v>122644</v>
      </c>
      <c r="E494" s="409">
        <v>26194</v>
      </c>
      <c r="F494" s="409"/>
      <c r="G494" s="409">
        <v>33200</v>
      </c>
      <c r="H494" s="409"/>
      <c r="I494" s="409">
        <v>63250</v>
      </c>
      <c r="J494" s="409"/>
      <c r="K494" s="409"/>
      <c r="L494" s="409"/>
      <c r="M494" s="404" t="e">
        <f>'03'!#REF!+'04'!#REF!</f>
        <v>#REF!</v>
      </c>
      <c r="N494" s="404" t="e">
        <f t="shared" si="106"/>
        <v>#REF!</v>
      </c>
      <c r="O494" s="404" t="e">
        <f>'07'!#REF!</f>
        <v>#REF!</v>
      </c>
      <c r="P494" s="404" t="e">
        <f t="shared" si="107"/>
        <v>#REF!</v>
      </c>
    </row>
    <row r="495" spans="1:16" ht="24.75" customHeight="1" hidden="1">
      <c r="A495" s="467" t="s">
        <v>76</v>
      </c>
      <c r="B495" s="496" t="s">
        <v>215</v>
      </c>
      <c r="C495" s="480">
        <f>(C486+C487+C488)/C485</f>
        <v>0.12341491317773375</v>
      </c>
      <c r="D495" s="396">
        <f aca="true" t="shared" si="112" ref="D495:L495">(D486+D487+D488)/D485</f>
        <v>0.542008843967151</v>
      </c>
      <c r="E495" s="415">
        <f t="shared" si="112"/>
        <v>0.28212491026561376</v>
      </c>
      <c r="F495" s="415" t="e">
        <f t="shared" si="112"/>
        <v>#DIV/0!</v>
      </c>
      <c r="G495" s="415" t="e">
        <f t="shared" si="112"/>
        <v>#DIV/0!</v>
      </c>
      <c r="H495" s="415">
        <f t="shared" si="112"/>
        <v>1</v>
      </c>
      <c r="I495" s="415" t="e">
        <f t="shared" si="112"/>
        <v>#DIV/0!</v>
      </c>
      <c r="J495" s="415">
        <f t="shared" si="112"/>
        <v>1</v>
      </c>
      <c r="K495" s="415">
        <f t="shared" si="112"/>
        <v>1</v>
      </c>
      <c r="L495" s="415">
        <f t="shared" si="112"/>
        <v>0.05127110799577734</v>
      </c>
      <c r="M495" s="426"/>
      <c r="N495" s="497"/>
      <c r="O495" s="497"/>
      <c r="P495" s="497"/>
    </row>
    <row r="496" spans="1:16" ht="17.25" hidden="1">
      <c r="A496" s="1344" t="s">
        <v>500</v>
      </c>
      <c r="B496" s="1344"/>
      <c r="C496" s="409">
        <f>C479-C482-C483-C484</f>
        <v>0</v>
      </c>
      <c r="D496" s="409">
        <f aca="true" t="shared" si="113" ref="D496:L496">D479-D482-D483-D484</f>
        <v>0</v>
      </c>
      <c r="E496" s="409">
        <f t="shared" si="113"/>
        <v>0</v>
      </c>
      <c r="F496" s="409">
        <f t="shared" si="113"/>
        <v>0</v>
      </c>
      <c r="G496" s="409">
        <f t="shared" si="113"/>
        <v>0</v>
      </c>
      <c r="H496" s="409">
        <f t="shared" si="113"/>
        <v>0</v>
      </c>
      <c r="I496" s="409">
        <f t="shared" si="113"/>
        <v>0</v>
      </c>
      <c r="J496" s="409">
        <f t="shared" si="113"/>
        <v>0</v>
      </c>
      <c r="K496" s="409">
        <f t="shared" si="113"/>
        <v>0</v>
      </c>
      <c r="L496" s="409">
        <f t="shared" si="113"/>
        <v>0</v>
      </c>
      <c r="M496" s="426"/>
      <c r="N496" s="497"/>
      <c r="O496" s="497"/>
      <c r="P496" s="497"/>
    </row>
    <row r="497" spans="1:16" ht="17.25" hidden="1">
      <c r="A497" s="1343" t="s">
        <v>501</v>
      </c>
      <c r="B497" s="1343"/>
      <c r="C497" s="409">
        <f>C484-C485-C494</f>
        <v>0</v>
      </c>
      <c r="D497" s="409">
        <f aca="true" t="shared" si="114" ref="D497:L497">D484-D485-D494</f>
        <v>0</v>
      </c>
      <c r="E497" s="409">
        <f t="shared" si="114"/>
        <v>0</v>
      </c>
      <c r="F497" s="409">
        <f t="shared" si="114"/>
        <v>0</v>
      </c>
      <c r="G497" s="409">
        <f t="shared" si="114"/>
        <v>0</v>
      </c>
      <c r="H497" s="409">
        <f t="shared" si="114"/>
        <v>0</v>
      </c>
      <c r="I497" s="409">
        <f t="shared" si="114"/>
        <v>0</v>
      </c>
      <c r="J497" s="409">
        <f t="shared" si="114"/>
        <v>0</v>
      </c>
      <c r="K497" s="409">
        <f t="shared" si="114"/>
        <v>0</v>
      </c>
      <c r="L497" s="409">
        <f t="shared" si="114"/>
        <v>0</v>
      </c>
      <c r="M497" s="426"/>
      <c r="N497" s="497"/>
      <c r="O497" s="497"/>
      <c r="P497" s="497"/>
    </row>
    <row r="498" spans="1:16" ht="18.75" hidden="1">
      <c r="A498" s="482"/>
      <c r="B498" s="498" t="s">
        <v>520</v>
      </c>
      <c r="C498" s="498"/>
      <c r="D498" s="470"/>
      <c r="E498" s="470"/>
      <c r="F498" s="470"/>
      <c r="G498" s="1340" t="s">
        <v>520</v>
      </c>
      <c r="H498" s="1340"/>
      <c r="I498" s="1340"/>
      <c r="J498" s="1340"/>
      <c r="K498" s="1340"/>
      <c r="L498" s="1340"/>
      <c r="M498" s="485"/>
      <c r="N498" s="485"/>
      <c r="O498" s="485"/>
      <c r="P498" s="485"/>
    </row>
    <row r="499" spans="1:16" ht="18.75" hidden="1">
      <c r="A499" s="1341" t="s">
        <v>4</v>
      </c>
      <c r="B499" s="1341"/>
      <c r="C499" s="1341"/>
      <c r="D499" s="1341"/>
      <c r="E499" s="470"/>
      <c r="F499" s="470"/>
      <c r="G499" s="499"/>
      <c r="H499" s="1342" t="s">
        <v>521</v>
      </c>
      <c r="I499" s="1342"/>
      <c r="J499" s="1342"/>
      <c r="K499" s="1342"/>
      <c r="L499" s="1342"/>
      <c r="M499" s="485"/>
      <c r="N499" s="485"/>
      <c r="O499" s="485"/>
      <c r="P499" s="485"/>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320" t="s">
        <v>33</v>
      </c>
      <c r="B512" s="1321"/>
      <c r="C512" s="481"/>
      <c r="D512" s="1322" t="s">
        <v>79</v>
      </c>
      <c r="E512" s="1322"/>
      <c r="F512" s="1322"/>
      <c r="G512" s="1322"/>
      <c r="H512" s="1322"/>
      <c r="I512" s="1322"/>
      <c r="J512" s="1322"/>
      <c r="K512" s="1323"/>
      <c r="L512" s="1323"/>
      <c r="M512" s="485"/>
    </row>
    <row r="513" spans="1:13" ht="16.5" hidden="1">
      <c r="A513" s="1302" t="s">
        <v>344</v>
      </c>
      <c r="B513" s="1302"/>
      <c r="C513" s="1302"/>
      <c r="D513" s="1322" t="s">
        <v>216</v>
      </c>
      <c r="E513" s="1322"/>
      <c r="F513" s="1322"/>
      <c r="G513" s="1322"/>
      <c r="H513" s="1322"/>
      <c r="I513" s="1322"/>
      <c r="J513" s="1322"/>
      <c r="K513" s="1336" t="s">
        <v>518</v>
      </c>
      <c r="L513" s="1336"/>
      <c r="M513" s="482"/>
    </row>
    <row r="514" spans="1:13" ht="16.5" hidden="1">
      <c r="A514" s="1302" t="s">
        <v>345</v>
      </c>
      <c r="B514" s="1302"/>
      <c r="C514" s="416"/>
      <c r="D514" s="1337" t="s">
        <v>554</v>
      </c>
      <c r="E514" s="1337"/>
      <c r="F514" s="1337"/>
      <c r="G514" s="1337"/>
      <c r="H514" s="1337"/>
      <c r="I514" s="1337"/>
      <c r="J514" s="1337"/>
      <c r="K514" s="1323"/>
      <c r="L514" s="1323"/>
      <c r="M514" s="485"/>
    </row>
    <row r="515" spans="1:13" ht="15.75" hidden="1">
      <c r="A515" s="437" t="s">
        <v>119</v>
      </c>
      <c r="B515" s="437"/>
      <c r="C515" s="422"/>
      <c r="D515" s="486"/>
      <c r="E515" s="486"/>
      <c r="F515" s="487"/>
      <c r="G515" s="487"/>
      <c r="H515" s="487"/>
      <c r="I515" s="487"/>
      <c r="J515" s="487"/>
      <c r="K515" s="1345"/>
      <c r="L515" s="1345"/>
      <c r="M515" s="482"/>
    </row>
    <row r="516" spans="1:13" ht="15.75" hidden="1">
      <c r="A516" s="486"/>
      <c r="B516" s="486" t="s">
        <v>94</v>
      </c>
      <c r="C516" s="486"/>
      <c r="D516" s="486"/>
      <c r="E516" s="486"/>
      <c r="F516" s="486"/>
      <c r="G516" s="486"/>
      <c r="H516" s="486"/>
      <c r="I516" s="486"/>
      <c r="J516" s="486"/>
      <c r="K516" s="1326"/>
      <c r="L516" s="1326"/>
      <c r="M516" s="482"/>
    </row>
    <row r="517" spans="1:13" ht="15.75" hidden="1">
      <c r="A517" s="966" t="s">
        <v>71</v>
      </c>
      <c r="B517" s="967"/>
      <c r="C517" s="1324" t="s">
        <v>38</v>
      </c>
      <c r="D517" s="1330" t="s">
        <v>339</v>
      </c>
      <c r="E517" s="1330"/>
      <c r="F517" s="1330"/>
      <c r="G517" s="1330"/>
      <c r="H517" s="1330"/>
      <c r="I517" s="1330"/>
      <c r="J517" s="1330"/>
      <c r="K517" s="1330"/>
      <c r="L517" s="1330"/>
      <c r="M517" s="485"/>
    </row>
    <row r="518" spans="1:13" ht="15.75" hidden="1">
      <c r="A518" s="968"/>
      <c r="B518" s="969"/>
      <c r="C518" s="1324"/>
      <c r="D518" s="1331" t="s">
        <v>207</v>
      </c>
      <c r="E518" s="1332"/>
      <c r="F518" s="1332"/>
      <c r="G518" s="1332"/>
      <c r="H518" s="1332"/>
      <c r="I518" s="1332"/>
      <c r="J518" s="1333"/>
      <c r="K518" s="1317" t="s">
        <v>208</v>
      </c>
      <c r="L518" s="1317" t="s">
        <v>209</v>
      </c>
      <c r="M518" s="482"/>
    </row>
    <row r="519" spans="1:13" ht="15.75" hidden="1">
      <c r="A519" s="968"/>
      <c r="B519" s="969"/>
      <c r="C519" s="1324"/>
      <c r="D519" s="1325" t="s">
        <v>37</v>
      </c>
      <c r="E519" s="1327" t="s">
        <v>7</v>
      </c>
      <c r="F519" s="1328"/>
      <c r="G519" s="1328"/>
      <c r="H519" s="1328"/>
      <c r="I519" s="1328"/>
      <c r="J519" s="1329"/>
      <c r="K519" s="1334"/>
      <c r="L519" s="1318"/>
      <c r="M519" s="482"/>
    </row>
    <row r="520" spans="1:16" ht="15.75" hidden="1">
      <c r="A520" s="1338"/>
      <c r="B520" s="1339"/>
      <c r="C520" s="1324"/>
      <c r="D520" s="1325"/>
      <c r="E520" s="488" t="s">
        <v>210</v>
      </c>
      <c r="F520" s="488" t="s">
        <v>211</v>
      </c>
      <c r="G520" s="488" t="s">
        <v>212</v>
      </c>
      <c r="H520" s="488" t="s">
        <v>213</v>
      </c>
      <c r="I520" s="488" t="s">
        <v>346</v>
      </c>
      <c r="J520" s="488" t="s">
        <v>214</v>
      </c>
      <c r="K520" s="1335"/>
      <c r="L520" s="1319"/>
      <c r="M520" s="1314" t="s">
        <v>502</v>
      </c>
      <c r="N520" s="1314"/>
      <c r="O520" s="1314"/>
      <c r="P520" s="1314"/>
    </row>
    <row r="521" spans="1:16" ht="15" hidden="1">
      <c r="A521" s="1315" t="s">
        <v>6</v>
      </c>
      <c r="B521" s="1316"/>
      <c r="C521" s="489">
        <v>1</v>
      </c>
      <c r="D521" s="490">
        <v>2</v>
      </c>
      <c r="E521" s="489">
        <v>3</v>
      </c>
      <c r="F521" s="490">
        <v>4</v>
      </c>
      <c r="G521" s="489">
        <v>5</v>
      </c>
      <c r="H521" s="490">
        <v>6</v>
      </c>
      <c r="I521" s="489">
        <v>7</v>
      </c>
      <c r="J521" s="490">
        <v>8</v>
      </c>
      <c r="K521" s="489">
        <v>9</v>
      </c>
      <c r="L521" s="490">
        <v>10</v>
      </c>
      <c r="M521" s="491" t="s">
        <v>503</v>
      </c>
      <c r="N521" s="492" t="s">
        <v>506</v>
      </c>
      <c r="O521" s="492" t="s">
        <v>504</v>
      </c>
      <c r="P521" s="492" t="s">
        <v>505</v>
      </c>
    </row>
    <row r="522" spans="1:16" ht="24.75" customHeight="1" hidden="1">
      <c r="A522" s="429" t="s">
        <v>0</v>
      </c>
      <c r="B522" s="430" t="s">
        <v>131</v>
      </c>
      <c r="C522" s="404">
        <f>C523+C524</f>
        <v>1489506</v>
      </c>
      <c r="D522" s="404">
        <f aca="true" t="shared" si="115" ref="D522:L522">D523+D524</f>
        <v>1316506</v>
      </c>
      <c r="E522" s="404">
        <f t="shared" si="115"/>
        <v>194963</v>
      </c>
      <c r="F522" s="404">
        <f t="shared" si="115"/>
        <v>0</v>
      </c>
      <c r="G522" s="404">
        <f t="shared" si="115"/>
        <v>98361</v>
      </c>
      <c r="H522" s="404">
        <f t="shared" si="115"/>
        <v>1018454</v>
      </c>
      <c r="I522" s="404">
        <f t="shared" si="115"/>
        <v>0</v>
      </c>
      <c r="J522" s="404">
        <f t="shared" si="115"/>
        <v>4728</v>
      </c>
      <c r="K522" s="404">
        <f t="shared" si="115"/>
        <v>0</v>
      </c>
      <c r="L522" s="404">
        <f t="shared" si="115"/>
        <v>173000</v>
      </c>
      <c r="M522" s="404" t="e">
        <f>'03'!#REF!+'04'!#REF!</f>
        <v>#REF!</v>
      </c>
      <c r="N522" s="404" t="e">
        <f>C522-M522</f>
        <v>#REF!</v>
      </c>
      <c r="O522" s="404" t="e">
        <f>'07'!#REF!</f>
        <v>#REF!</v>
      </c>
      <c r="P522" s="404" t="e">
        <f>C522-O522</f>
        <v>#REF!</v>
      </c>
    </row>
    <row r="523" spans="1:16" ht="24.75" customHeight="1" hidden="1">
      <c r="A523" s="432">
        <v>1</v>
      </c>
      <c r="B523" s="433" t="s">
        <v>132</v>
      </c>
      <c r="C523" s="404">
        <f>D523+K523+L523</f>
        <v>1046387</v>
      </c>
      <c r="D523" s="404">
        <f>E523+F523+G523+H523+I523+J523</f>
        <v>1046387</v>
      </c>
      <c r="E523" s="409">
        <v>35026</v>
      </c>
      <c r="F523" s="409"/>
      <c r="G523" s="409">
        <v>37361</v>
      </c>
      <c r="H523" s="409">
        <v>974000</v>
      </c>
      <c r="I523" s="409"/>
      <c r="J523" s="409"/>
      <c r="K523" s="409"/>
      <c r="L523" s="409"/>
      <c r="M523" s="409" t="e">
        <f>'03'!#REF!+'04'!#REF!</f>
        <v>#REF!</v>
      </c>
      <c r="N523" s="409" t="e">
        <f aca="true" t="shared" si="116" ref="N523:N537">C523-M523</f>
        <v>#REF!</v>
      </c>
      <c r="O523" s="409" t="e">
        <f>'07'!#REF!</f>
        <v>#REF!</v>
      </c>
      <c r="P523" s="409" t="e">
        <f aca="true" t="shared" si="117" ref="P523:P537">C523-O523</f>
        <v>#REF!</v>
      </c>
    </row>
    <row r="524" spans="1:16" ht="24.75" customHeight="1" hidden="1">
      <c r="A524" s="432">
        <v>2</v>
      </c>
      <c r="B524" s="433" t="s">
        <v>133</v>
      </c>
      <c r="C524" s="404">
        <f>D524+K524+L524</f>
        <v>443119</v>
      </c>
      <c r="D524" s="404">
        <f>E524+F524+G524+H524+I524+J524</f>
        <v>270119</v>
      </c>
      <c r="E524" s="409">
        <v>159937</v>
      </c>
      <c r="F524" s="409">
        <v>0</v>
      </c>
      <c r="G524" s="409">
        <v>61000</v>
      </c>
      <c r="H524" s="409">
        <v>44454</v>
      </c>
      <c r="I524" s="409">
        <v>0</v>
      </c>
      <c r="J524" s="409">
        <v>4728</v>
      </c>
      <c r="K524" s="409">
        <v>0</v>
      </c>
      <c r="L524" s="409">
        <v>173000</v>
      </c>
      <c r="M524" s="409" t="e">
        <f>'03'!#REF!+'04'!#REF!</f>
        <v>#REF!</v>
      </c>
      <c r="N524" s="409" t="e">
        <f t="shared" si="116"/>
        <v>#REF!</v>
      </c>
      <c r="O524" s="409" t="e">
        <f>'07'!#REF!</f>
        <v>#REF!</v>
      </c>
      <c r="P524" s="409" t="e">
        <f t="shared" si="117"/>
        <v>#REF!</v>
      </c>
    </row>
    <row r="525" spans="1:16" ht="24.75" customHeight="1" hidden="1">
      <c r="A525" s="394" t="s">
        <v>1</v>
      </c>
      <c r="B525" s="395" t="s">
        <v>134</v>
      </c>
      <c r="C525" s="404">
        <f>D525+K525+L525</f>
        <v>21400</v>
      </c>
      <c r="D525" s="404">
        <f>E525+F525+G525+H525+I525+J525</f>
        <v>21400</v>
      </c>
      <c r="E525" s="409">
        <v>1400</v>
      </c>
      <c r="F525" s="409">
        <v>0</v>
      </c>
      <c r="G525" s="409">
        <v>20000</v>
      </c>
      <c r="H525" s="409">
        <v>0</v>
      </c>
      <c r="I525" s="409">
        <v>0</v>
      </c>
      <c r="J525" s="409">
        <v>0</v>
      </c>
      <c r="K525" s="409">
        <v>0</v>
      </c>
      <c r="L525" s="409">
        <v>0</v>
      </c>
      <c r="M525" s="409" t="e">
        <f>'03'!#REF!+'04'!#REF!</f>
        <v>#REF!</v>
      </c>
      <c r="N525" s="409" t="e">
        <f t="shared" si="116"/>
        <v>#REF!</v>
      </c>
      <c r="O525" s="409" t="e">
        <f>'07'!#REF!</f>
        <v>#REF!</v>
      </c>
      <c r="P525" s="409" t="e">
        <f t="shared" si="117"/>
        <v>#REF!</v>
      </c>
    </row>
    <row r="526" spans="1:16" ht="24.75" customHeight="1" hidden="1">
      <c r="A526" s="394" t="s">
        <v>9</v>
      </c>
      <c r="B526" s="395" t="s">
        <v>135</v>
      </c>
      <c r="C526" s="404">
        <f>D526+K526+L526</f>
        <v>0</v>
      </c>
      <c r="D526" s="404">
        <f>E526+F526+G526+H526+I526+J526</f>
        <v>0</v>
      </c>
      <c r="E526" s="409">
        <v>0</v>
      </c>
      <c r="F526" s="409">
        <v>0</v>
      </c>
      <c r="G526" s="409">
        <v>0</v>
      </c>
      <c r="H526" s="409">
        <v>0</v>
      </c>
      <c r="I526" s="409">
        <v>0</v>
      </c>
      <c r="J526" s="409">
        <v>0</v>
      </c>
      <c r="K526" s="409">
        <v>0</v>
      </c>
      <c r="L526" s="409">
        <v>0</v>
      </c>
      <c r="M526" s="409" t="e">
        <f>'03'!#REF!+'04'!#REF!</f>
        <v>#REF!</v>
      </c>
      <c r="N526" s="409" t="e">
        <f t="shared" si="116"/>
        <v>#REF!</v>
      </c>
      <c r="O526" s="409" t="e">
        <f>'07'!#REF!</f>
        <v>#REF!</v>
      </c>
      <c r="P526" s="409" t="e">
        <f t="shared" si="117"/>
        <v>#REF!</v>
      </c>
    </row>
    <row r="527" spans="1:16" ht="24.75" customHeight="1" hidden="1">
      <c r="A527" s="394" t="s">
        <v>136</v>
      </c>
      <c r="B527" s="395" t="s">
        <v>137</v>
      </c>
      <c r="C527" s="404">
        <f>C528+C537</f>
        <v>1468106</v>
      </c>
      <c r="D527" s="404">
        <f aca="true" t="shared" si="118" ref="D527:L527">D528+D537</f>
        <v>1295106</v>
      </c>
      <c r="E527" s="404">
        <f t="shared" si="118"/>
        <v>193563</v>
      </c>
      <c r="F527" s="404">
        <f t="shared" si="118"/>
        <v>0</v>
      </c>
      <c r="G527" s="404">
        <f t="shared" si="118"/>
        <v>78361</v>
      </c>
      <c r="H527" s="404">
        <f t="shared" si="118"/>
        <v>1018454</v>
      </c>
      <c r="I527" s="404">
        <f t="shared" si="118"/>
        <v>0</v>
      </c>
      <c r="J527" s="404">
        <f t="shared" si="118"/>
        <v>4728</v>
      </c>
      <c r="K527" s="404">
        <f t="shared" si="118"/>
        <v>0</v>
      </c>
      <c r="L527" s="404">
        <f t="shared" si="118"/>
        <v>173000</v>
      </c>
      <c r="M527" s="404" t="e">
        <f>'03'!#REF!+'04'!#REF!</f>
        <v>#REF!</v>
      </c>
      <c r="N527" s="404" t="e">
        <f t="shared" si="116"/>
        <v>#REF!</v>
      </c>
      <c r="O527" s="404" t="e">
        <f>'07'!#REF!</f>
        <v>#REF!</v>
      </c>
      <c r="P527" s="404" t="e">
        <f t="shared" si="117"/>
        <v>#REF!</v>
      </c>
    </row>
    <row r="528" spans="1:16" ht="24.75" customHeight="1" hidden="1">
      <c r="A528" s="394" t="s">
        <v>52</v>
      </c>
      <c r="B528" s="434" t="s">
        <v>138</v>
      </c>
      <c r="C528" s="404">
        <f>SUM(C529:C536)</f>
        <v>421719</v>
      </c>
      <c r="D528" s="404">
        <f aca="true" t="shared" si="119" ref="D528:L528">SUM(D529:D536)</f>
        <v>248719</v>
      </c>
      <c r="E528" s="404">
        <f t="shared" si="119"/>
        <v>158537</v>
      </c>
      <c r="F528" s="404">
        <f t="shared" si="119"/>
        <v>0</v>
      </c>
      <c r="G528" s="404">
        <f t="shared" si="119"/>
        <v>41000</v>
      </c>
      <c r="H528" s="404">
        <f t="shared" si="119"/>
        <v>44454</v>
      </c>
      <c r="I528" s="404">
        <f t="shared" si="119"/>
        <v>0</v>
      </c>
      <c r="J528" s="404">
        <f t="shared" si="119"/>
        <v>4728</v>
      </c>
      <c r="K528" s="404">
        <f t="shared" si="119"/>
        <v>0</v>
      </c>
      <c r="L528" s="404">
        <f t="shared" si="119"/>
        <v>173000</v>
      </c>
      <c r="M528" s="404" t="e">
        <f>'03'!#REF!+'04'!#REF!</f>
        <v>#REF!</v>
      </c>
      <c r="N528" s="404" t="e">
        <f t="shared" si="116"/>
        <v>#REF!</v>
      </c>
      <c r="O528" s="404" t="e">
        <f>'07'!#REF!</f>
        <v>#REF!</v>
      </c>
      <c r="P528" s="404" t="e">
        <f t="shared" si="117"/>
        <v>#REF!</v>
      </c>
    </row>
    <row r="529" spans="1:16" ht="24.75" customHeight="1" hidden="1">
      <c r="A529" s="432" t="s">
        <v>54</v>
      </c>
      <c r="B529" s="433" t="s">
        <v>139</v>
      </c>
      <c r="C529" s="404">
        <f aca="true" t="shared" si="120" ref="C529:C537">D529+K529+L529</f>
        <v>57757</v>
      </c>
      <c r="D529" s="404">
        <f aca="true" t="shared" si="121" ref="D529:D537">E529+F529+G529+H529+I529+J529</f>
        <v>57757</v>
      </c>
      <c r="E529" s="409">
        <v>4875</v>
      </c>
      <c r="F529" s="409">
        <v>0</v>
      </c>
      <c r="G529" s="409">
        <v>6700</v>
      </c>
      <c r="H529" s="409">
        <v>41454</v>
      </c>
      <c r="I529" s="409">
        <v>0</v>
      </c>
      <c r="J529" s="409">
        <v>4728</v>
      </c>
      <c r="K529" s="409">
        <v>0</v>
      </c>
      <c r="L529" s="409">
        <v>0</v>
      </c>
      <c r="M529" s="409" t="e">
        <f>'03'!#REF!+'04'!#REF!</f>
        <v>#REF!</v>
      </c>
      <c r="N529" s="409" t="e">
        <f t="shared" si="116"/>
        <v>#REF!</v>
      </c>
      <c r="O529" s="409" t="e">
        <f>'07'!#REF!</f>
        <v>#REF!</v>
      </c>
      <c r="P529" s="409" t="e">
        <f t="shared" si="117"/>
        <v>#REF!</v>
      </c>
    </row>
    <row r="530" spans="1:16" ht="24.75" customHeight="1" hidden="1">
      <c r="A530" s="432" t="s">
        <v>55</v>
      </c>
      <c r="B530" s="433" t="s">
        <v>140</v>
      </c>
      <c r="C530" s="404">
        <f t="shared" si="120"/>
        <v>0</v>
      </c>
      <c r="D530" s="404">
        <f t="shared" si="121"/>
        <v>0</v>
      </c>
      <c r="E530" s="409">
        <v>0</v>
      </c>
      <c r="F530" s="409">
        <v>0</v>
      </c>
      <c r="G530" s="409">
        <v>0</v>
      </c>
      <c r="H530" s="409">
        <v>0</v>
      </c>
      <c r="I530" s="409">
        <v>0</v>
      </c>
      <c r="J530" s="409">
        <v>0</v>
      </c>
      <c r="K530" s="409">
        <v>0</v>
      </c>
      <c r="L530" s="409">
        <v>0</v>
      </c>
      <c r="M530" s="409" t="e">
        <f>'03'!#REF!+'04'!#REF!</f>
        <v>#REF!</v>
      </c>
      <c r="N530" s="409" t="e">
        <f t="shared" si="116"/>
        <v>#REF!</v>
      </c>
      <c r="O530" s="409" t="e">
        <f>'07'!#REF!</f>
        <v>#REF!</v>
      </c>
      <c r="P530" s="409" t="e">
        <f t="shared" si="117"/>
        <v>#REF!</v>
      </c>
    </row>
    <row r="531" spans="1:16" ht="24.75" customHeight="1" hidden="1">
      <c r="A531" s="432" t="s">
        <v>141</v>
      </c>
      <c r="B531" s="433" t="s">
        <v>202</v>
      </c>
      <c r="C531" s="404">
        <f t="shared" si="120"/>
        <v>0</v>
      </c>
      <c r="D531" s="404">
        <f t="shared" si="121"/>
        <v>0</v>
      </c>
      <c r="E531" s="409">
        <v>0</v>
      </c>
      <c r="F531" s="409">
        <v>0</v>
      </c>
      <c r="G531" s="409">
        <v>0</v>
      </c>
      <c r="H531" s="409">
        <v>0</v>
      </c>
      <c r="I531" s="409">
        <v>0</v>
      </c>
      <c r="J531" s="409">
        <v>0</v>
      </c>
      <c r="K531" s="409">
        <v>0</v>
      </c>
      <c r="L531" s="409">
        <v>0</v>
      </c>
      <c r="M531" s="409" t="e">
        <f>'03'!#REF!</f>
        <v>#REF!</v>
      </c>
      <c r="N531" s="409" t="e">
        <f t="shared" si="116"/>
        <v>#REF!</v>
      </c>
      <c r="O531" s="409" t="e">
        <f>'07'!#REF!</f>
        <v>#REF!</v>
      </c>
      <c r="P531" s="409" t="e">
        <f t="shared" si="117"/>
        <v>#REF!</v>
      </c>
    </row>
    <row r="532" spans="1:16" ht="24.75" customHeight="1" hidden="1">
      <c r="A532" s="432" t="s">
        <v>143</v>
      </c>
      <c r="B532" s="433" t="s">
        <v>142</v>
      </c>
      <c r="C532" s="404">
        <f t="shared" si="120"/>
        <v>213822</v>
      </c>
      <c r="D532" s="404">
        <f t="shared" si="121"/>
        <v>40822</v>
      </c>
      <c r="E532" s="409">
        <v>3522</v>
      </c>
      <c r="F532" s="409">
        <v>0</v>
      </c>
      <c r="G532" s="409">
        <v>34300</v>
      </c>
      <c r="H532" s="409">
        <v>3000</v>
      </c>
      <c r="I532" s="409">
        <v>0</v>
      </c>
      <c r="J532" s="409">
        <v>0</v>
      </c>
      <c r="K532" s="409">
        <v>0</v>
      </c>
      <c r="L532" s="409">
        <v>173000</v>
      </c>
      <c r="M532" s="409" t="e">
        <f>'03'!#REF!+'04'!#REF!</f>
        <v>#REF!</v>
      </c>
      <c r="N532" s="409" t="e">
        <f t="shared" si="116"/>
        <v>#REF!</v>
      </c>
      <c r="O532" s="409" t="e">
        <f>'07'!#REF!</f>
        <v>#REF!</v>
      </c>
      <c r="P532" s="409" t="e">
        <f t="shared" si="117"/>
        <v>#REF!</v>
      </c>
    </row>
    <row r="533" spans="1:16" ht="24.75" customHeight="1" hidden="1">
      <c r="A533" s="432" t="s">
        <v>145</v>
      </c>
      <c r="B533" s="433" t="s">
        <v>144</v>
      </c>
      <c r="C533" s="404">
        <f t="shared" si="120"/>
        <v>0</v>
      </c>
      <c r="D533" s="404">
        <f t="shared" si="121"/>
        <v>0</v>
      </c>
      <c r="E533" s="409">
        <v>0</v>
      </c>
      <c r="F533" s="409">
        <v>0</v>
      </c>
      <c r="G533" s="409">
        <v>0</v>
      </c>
      <c r="H533" s="409">
        <v>0</v>
      </c>
      <c r="I533" s="409">
        <v>0</v>
      </c>
      <c r="J533" s="409">
        <v>0</v>
      </c>
      <c r="K533" s="409">
        <v>0</v>
      </c>
      <c r="L533" s="409">
        <v>0</v>
      </c>
      <c r="M533" s="409" t="e">
        <f>'03'!#REF!+'04'!#REF!</f>
        <v>#REF!</v>
      </c>
      <c r="N533" s="409" t="e">
        <f t="shared" si="116"/>
        <v>#REF!</v>
      </c>
      <c r="O533" s="409" t="e">
        <f>'07'!#REF!</f>
        <v>#REF!</v>
      </c>
      <c r="P533" s="409" t="e">
        <f t="shared" si="117"/>
        <v>#REF!</v>
      </c>
    </row>
    <row r="534" spans="1:16" ht="24.75" customHeight="1" hidden="1">
      <c r="A534" s="432" t="s">
        <v>147</v>
      </c>
      <c r="B534" s="433" t="s">
        <v>146</v>
      </c>
      <c r="C534" s="404">
        <f t="shared" si="120"/>
        <v>150140</v>
      </c>
      <c r="D534" s="404">
        <f t="shared" si="121"/>
        <v>150140</v>
      </c>
      <c r="E534" s="409">
        <v>150140</v>
      </c>
      <c r="F534" s="409">
        <v>0</v>
      </c>
      <c r="G534" s="409">
        <v>0</v>
      </c>
      <c r="H534" s="409">
        <v>0</v>
      </c>
      <c r="I534" s="409">
        <v>0</v>
      </c>
      <c r="J534" s="409">
        <v>0</v>
      </c>
      <c r="K534" s="409">
        <v>0</v>
      </c>
      <c r="L534" s="409">
        <v>0</v>
      </c>
      <c r="M534" s="409" t="e">
        <f>'03'!#REF!+'04'!#REF!</f>
        <v>#REF!</v>
      </c>
      <c r="N534" s="409" t="e">
        <f t="shared" si="116"/>
        <v>#REF!</v>
      </c>
      <c r="O534" s="409" t="e">
        <f>'07'!#REF!</f>
        <v>#REF!</v>
      </c>
      <c r="P534" s="409" t="e">
        <f t="shared" si="117"/>
        <v>#REF!</v>
      </c>
    </row>
    <row r="535" spans="1:16" ht="24.75" customHeight="1" hidden="1">
      <c r="A535" s="432" t="s">
        <v>149</v>
      </c>
      <c r="B535" s="435" t="s">
        <v>148</v>
      </c>
      <c r="C535" s="404">
        <f t="shared" si="120"/>
        <v>0</v>
      </c>
      <c r="D535" s="404">
        <f t="shared" si="121"/>
        <v>0</v>
      </c>
      <c r="E535" s="409">
        <v>0</v>
      </c>
      <c r="F535" s="409">
        <v>0</v>
      </c>
      <c r="G535" s="409">
        <v>0</v>
      </c>
      <c r="H535" s="409">
        <v>0</v>
      </c>
      <c r="I535" s="409">
        <v>0</v>
      </c>
      <c r="J535" s="409">
        <v>0</v>
      </c>
      <c r="K535" s="409">
        <v>0</v>
      </c>
      <c r="L535" s="409">
        <v>0</v>
      </c>
      <c r="M535" s="409" t="e">
        <f>'03'!#REF!+'04'!#REF!</f>
        <v>#REF!</v>
      </c>
      <c r="N535" s="409" t="e">
        <f t="shared" si="116"/>
        <v>#REF!</v>
      </c>
      <c r="O535" s="409" t="e">
        <f>'07'!#REF!</f>
        <v>#REF!</v>
      </c>
      <c r="P535" s="409" t="e">
        <f t="shared" si="117"/>
        <v>#REF!</v>
      </c>
    </row>
    <row r="536" spans="1:16" ht="24.75" customHeight="1" hidden="1">
      <c r="A536" s="432" t="s">
        <v>186</v>
      </c>
      <c r="B536" s="433" t="s">
        <v>150</v>
      </c>
      <c r="C536" s="404">
        <f t="shared" si="120"/>
        <v>0</v>
      </c>
      <c r="D536" s="404">
        <f t="shared" si="121"/>
        <v>0</v>
      </c>
      <c r="E536" s="409">
        <v>0</v>
      </c>
      <c r="F536" s="409">
        <v>0</v>
      </c>
      <c r="G536" s="409">
        <v>0</v>
      </c>
      <c r="H536" s="409">
        <v>0</v>
      </c>
      <c r="I536" s="409">
        <v>0</v>
      </c>
      <c r="J536" s="409">
        <v>0</v>
      </c>
      <c r="K536" s="409">
        <v>0</v>
      </c>
      <c r="L536" s="409">
        <v>0</v>
      </c>
      <c r="M536" s="409" t="e">
        <f>'03'!#REF!+'04'!#REF!</f>
        <v>#REF!</v>
      </c>
      <c r="N536" s="409" t="e">
        <f t="shared" si="116"/>
        <v>#REF!</v>
      </c>
      <c r="O536" s="409" t="e">
        <f>'07'!#REF!</f>
        <v>#REF!</v>
      </c>
      <c r="P536" s="409" t="e">
        <f t="shared" si="117"/>
        <v>#REF!</v>
      </c>
    </row>
    <row r="537" spans="1:16" ht="24.75" customHeight="1" hidden="1">
      <c r="A537" s="394" t="s">
        <v>53</v>
      </c>
      <c r="B537" s="395" t="s">
        <v>151</v>
      </c>
      <c r="C537" s="404">
        <f t="shared" si="120"/>
        <v>1046387</v>
      </c>
      <c r="D537" s="404">
        <f t="shared" si="121"/>
        <v>1046387</v>
      </c>
      <c r="E537" s="409">
        <v>35026</v>
      </c>
      <c r="F537" s="409">
        <v>0</v>
      </c>
      <c r="G537" s="409">
        <v>37361</v>
      </c>
      <c r="H537" s="409">
        <v>974000</v>
      </c>
      <c r="I537" s="409">
        <v>0</v>
      </c>
      <c r="J537" s="409">
        <v>0</v>
      </c>
      <c r="K537" s="409">
        <v>0</v>
      </c>
      <c r="L537" s="409">
        <v>0</v>
      </c>
      <c r="M537" s="404" t="e">
        <f>'03'!#REF!+'04'!#REF!</f>
        <v>#REF!</v>
      </c>
      <c r="N537" s="404" t="e">
        <f t="shared" si="116"/>
        <v>#REF!</v>
      </c>
      <c r="O537" s="404" t="e">
        <f>'07'!#REF!</f>
        <v>#REF!</v>
      </c>
      <c r="P537" s="404" t="e">
        <f t="shared" si="117"/>
        <v>#REF!</v>
      </c>
    </row>
    <row r="538" spans="1:16" ht="24.75" customHeight="1" hidden="1">
      <c r="A538" s="467" t="s">
        <v>76</v>
      </c>
      <c r="B538" s="496" t="s">
        <v>215</v>
      </c>
      <c r="C538" s="480">
        <f>(C529+C530+C531)/C528</f>
        <v>0.13695612481296787</v>
      </c>
      <c r="D538" s="396">
        <f aca="true" t="shared" si="122" ref="D538:L538">(D529+D530+D531)/D528</f>
        <v>0.2322178844398699</v>
      </c>
      <c r="E538" s="415">
        <f t="shared" si="122"/>
        <v>0.030749919577133415</v>
      </c>
      <c r="F538" s="415" t="e">
        <f t="shared" si="122"/>
        <v>#DIV/0!</v>
      </c>
      <c r="G538" s="415">
        <f t="shared" si="122"/>
        <v>0.16341463414634147</v>
      </c>
      <c r="H538" s="415">
        <f t="shared" si="122"/>
        <v>0.9325145093804832</v>
      </c>
      <c r="I538" s="415" t="e">
        <f t="shared" si="122"/>
        <v>#DIV/0!</v>
      </c>
      <c r="J538" s="415">
        <f t="shared" si="122"/>
        <v>1</v>
      </c>
      <c r="K538" s="415" t="e">
        <f t="shared" si="122"/>
        <v>#DIV/0!</v>
      </c>
      <c r="L538" s="415">
        <f t="shared" si="122"/>
        <v>0</v>
      </c>
      <c r="M538" s="426"/>
      <c r="N538" s="497"/>
      <c r="O538" s="497"/>
      <c r="P538" s="497"/>
    </row>
    <row r="539" spans="1:16" ht="17.25" hidden="1">
      <c r="A539" s="1344" t="s">
        <v>500</v>
      </c>
      <c r="B539" s="1344"/>
      <c r="C539" s="409">
        <f>C522-C525-C526-C527</f>
        <v>0</v>
      </c>
      <c r="D539" s="409">
        <f aca="true" t="shared" si="123" ref="D539:L539">D522-D525-D526-D527</f>
        <v>0</v>
      </c>
      <c r="E539" s="409">
        <f t="shared" si="123"/>
        <v>0</v>
      </c>
      <c r="F539" s="409">
        <f t="shared" si="123"/>
        <v>0</v>
      </c>
      <c r="G539" s="409">
        <f t="shared" si="123"/>
        <v>0</v>
      </c>
      <c r="H539" s="409">
        <f t="shared" si="123"/>
        <v>0</v>
      </c>
      <c r="I539" s="409">
        <f t="shared" si="123"/>
        <v>0</v>
      </c>
      <c r="J539" s="409">
        <f t="shared" si="123"/>
        <v>0</v>
      </c>
      <c r="K539" s="409">
        <f t="shared" si="123"/>
        <v>0</v>
      </c>
      <c r="L539" s="409">
        <f t="shared" si="123"/>
        <v>0</v>
      </c>
      <c r="M539" s="426"/>
      <c r="N539" s="497"/>
      <c r="O539" s="497"/>
      <c r="P539" s="497"/>
    </row>
    <row r="540" spans="1:16" ht="17.25" hidden="1">
      <c r="A540" s="1343" t="s">
        <v>501</v>
      </c>
      <c r="B540" s="1343"/>
      <c r="C540" s="409">
        <f>C527-C528-C537</f>
        <v>0</v>
      </c>
      <c r="D540" s="409">
        <f aca="true" t="shared" si="124" ref="D540:L540">D527-D528-D537</f>
        <v>0</v>
      </c>
      <c r="E540" s="409">
        <f t="shared" si="124"/>
        <v>0</v>
      </c>
      <c r="F540" s="409">
        <f t="shared" si="124"/>
        <v>0</v>
      </c>
      <c r="G540" s="409">
        <f t="shared" si="124"/>
        <v>0</v>
      </c>
      <c r="H540" s="409">
        <f t="shared" si="124"/>
        <v>0</v>
      </c>
      <c r="I540" s="409">
        <f t="shared" si="124"/>
        <v>0</v>
      </c>
      <c r="J540" s="409">
        <f t="shared" si="124"/>
        <v>0</v>
      </c>
      <c r="K540" s="409">
        <f t="shared" si="124"/>
        <v>0</v>
      </c>
      <c r="L540" s="409">
        <f t="shared" si="124"/>
        <v>0</v>
      </c>
      <c r="M540" s="426"/>
      <c r="N540" s="497"/>
      <c r="O540" s="497"/>
      <c r="P540" s="497"/>
    </row>
    <row r="541" spans="1:16" ht="18.75" hidden="1">
      <c r="A541" s="482"/>
      <c r="B541" s="498" t="s">
        <v>520</v>
      </c>
      <c r="C541" s="498"/>
      <c r="D541" s="470"/>
      <c r="E541" s="470"/>
      <c r="F541" s="470"/>
      <c r="G541" s="1340" t="s">
        <v>520</v>
      </c>
      <c r="H541" s="1340"/>
      <c r="I541" s="1340"/>
      <c r="J541" s="1340"/>
      <c r="K541" s="1340"/>
      <c r="L541" s="1340"/>
      <c r="M541" s="485"/>
      <c r="N541" s="485"/>
      <c r="O541" s="485"/>
      <c r="P541" s="485"/>
    </row>
    <row r="542" spans="1:16" ht="18.75" hidden="1">
      <c r="A542" s="1341" t="s">
        <v>4</v>
      </c>
      <c r="B542" s="1341"/>
      <c r="C542" s="1341"/>
      <c r="D542" s="1341"/>
      <c r="E542" s="470"/>
      <c r="F542" s="470"/>
      <c r="G542" s="499"/>
      <c r="H542" s="1342" t="s">
        <v>521</v>
      </c>
      <c r="I542" s="1342"/>
      <c r="J542" s="1342"/>
      <c r="K542" s="1342"/>
      <c r="L542" s="1342"/>
      <c r="M542" s="485"/>
      <c r="N542" s="485"/>
      <c r="O542" s="485"/>
      <c r="P542" s="485"/>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3">
    <mergeCell ref="I30:L30"/>
    <mergeCell ref="E8:J8"/>
    <mergeCell ref="K2:L2"/>
    <mergeCell ref="K3:L3"/>
    <mergeCell ref="M9:P9"/>
    <mergeCell ref="B33:C33"/>
    <mergeCell ref="C6:C9"/>
    <mergeCell ref="D8:D9"/>
    <mergeCell ref="A10:B10"/>
    <mergeCell ref="A6:B9"/>
    <mergeCell ref="A28:B28"/>
    <mergeCell ref="A29:B29"/>
    <mergeCell ref="A40:D40"/>
    <mergeCell ref="E5:I5"/>
    <mergeCell ref="H40:L40"/>
    <mergeCell ref="A1:B1"/>
    <mergeCell ref="A3:B3"/>
    <mergeCell ref="D1:J1"/>
    <mergeCell ref="D3:J3"/>
    <mergeCell ref="K1:L1"/>
    <mergeCell ref="A2:C2"/>
    <mergeCell ref="D2:J2"/>
    <mergeCell ref="K4:L4"/>
    <mergeCell ref="K5:L5"/>
    <mergeCell ref="D6:L6"/>
    <mergeCell ref="D7:J7"/>
    <mergeCell ref="K7:K9"/>
    <mergeCell ref="L7:L9"/>
    <mergeCell ref="G33:L33"/>
    <mergeCell ref="A32:D32"/>
    <mergeCell ref="H32:L32"/>
    <mergeCell ref="B35:C35"/>
    <mergeCell ref="A49:C49"/>
    <mergeCell ref="D49:J49"/>
    <mergeCell ref="K49:L49"/>
    <mergeCell ref="A48:B48"/>
    <mergeCell ref="D48:J48"/>
    <mergeCell ref="K48:L48"/>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D259:D260"/>
    <mergeCell ref="E259:J259"/>
    <mergeCell ref="A296:B296"/>
    <mergeCell ref="D296:J296"/>
    <mergeCell ref="G281:L281"/>
    <mergeCell ref="A282:D282"/>
    <mergeCell ref="H282:L282"/>
    <mergeCell ref="A279:B279"/>
    <mergeCell ref="A280:B280"/>
    <mergeCell ref="K296:L296"/>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G323:L323"/>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M477:P477"/>
    <mergeCell ref="A478:B478"/>
    <mergeCell ref="A496:B496"/>
    <mergeCell ref="A497:B497"/>
    <mergeCell ref="L475:L477"/>
    <mergeCell ref="D476:D477"/>
    <mergeCell ref="E476:J476"/>
    <mergeCell ref="K513:L513"/>
    <mergeCell ref="D514:J514"/>
    <mergeCell ref="K514:L514"/>
    <mergeCell ref="A517:B520"/>
    <mergeCell ref="G541:L541"/>
    <mergeCell ref="A542:D542"/>
    <mergeCell ref="H542:L542"/>
    <mergeCell ref="A540:B540"/>
    <mergeCell ref="A539:B539"/>
    <mergeCell ref="K515:L515"/>
    <mergeCell ref="A514:B514"/>
    <mergeCell ref="C517:C520"/>
    <mergeCell ref="D519:D520"/>
    <mergeCell ref="K516:L516"/>
    <mergeCell ref="E519:J519"/>
    <mergeCell ref="D517:L517"/>
    <mergeCell ref="D518:J518"/>
    <mergeCell ref="K518:K520"/>
    <mergeCell ref="H31:L31"/>
    <mergeCell ref="N6:P6"/>
    <mergeCell ref="M520:P520"/>
    <mergeCell ref="A521:B521"/>
    <mergeCell ref="L518:L520"/>
    <mergeCell ref="A512:B512"/>
    <mergeCell ref="D512:J512"/>
    <mergeCell ref="K512:L512"/>
    <mergeCell ref="A513:C513"/>
    <mergeCell ref="D513:J513"/>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74"/>
  <sheetViews>
    <sheetView showZeros="0" view="pageBreakPreview" zoomScale="85" zoomScaleSheetLayoutView="85" zoomScalePageLayoutView="0" workbookViewId="0" topLeftCell="A46">
      <selection activeCell="A58" sqref="A58:R58"/>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7.625" style="26" customWidth="1"/>
    <col min="20" max="16384" width="9.00390625" style="26" customWidth="1"/>
  </cols>
  <sheetData>
    <row r="1" spans="1:19" ht="20.25" customHeight="1">
      <c r="A1" s="454" t="s">
        <v>34</v>
      </c>
      <c r="B1" s="454"/>
      <c r="C1" s="454"/>
      <c r="E1" s="1295" t="s">
        <v>83</v>
      </c>
      <c r="F1" s="1295"/>
      <c r="G1" s="1295"/>
      <c r="H1" s="1295"/>
      <c r="I1" s="1295"/>
      <c r="J1" s="1295"/>
      <c r="K1" s="1295"/>
      <c r="L1" s="1295"/>
      <c r="M1" s="1295"/>
      <c r="N1" s="1295"/>
      <c r="O1" s="1295"/>
      <c r="P1" s="411" t="s">
        <v>576</v>
      </c>
      <c r="Q1" s="411"/>
      <c r="R1" s="411"/>
      <c r="S1" s="411"/>
    </row>
    <row r="2" spans="1:19" ht="17.25" customHeight="1">
      <c r="A2" s="1371" t="s">
        <v>344</v>
      </c>
      <c r="B2" s="1371"/>
      <c r="C2" s="1371"/>
      <c r="D2" s="1371"/>
      <c r="E2" s="1294" t="s">
        <v>42</v>
      </c>
      <c r="F2" s="1294"/>
      <c r="G2" s="1294"/>
      <c r="H2" s="1294"/>
      <c r="I2" s="1294"/>
      <c r="J2" s="1294"/>
      <c r="K2" s="1294"/>
      <c r="L2" s="1294"/>
      <c r="M2" s="1294"/>
      <c r="N2" s="1294"/>
      <c r="O2" s="1294"/>
      <c r="P2" s="1372" t="str">
        <f>'Thong tin'!B4</f>
        <v>CTHADS Tỉnh Thái Bình</v>
      </c>
      <c r="Q2" s="1372"/>
      <c r="R2" s="1372"/>
      <c r="S2" s="1372"/>
    </row>
    <row r="3" spans="1:19" ht="19.5" customHeight="1">
      <c r="A3" s="1371" t="s">
        <v>345</v>
      </c>
      <c r="B3" s="1371"/>
      <c r="C3" s="1371"/>
      <c r="D3" s="1371"/>
      <c r="E3" s="1367" t="str">
        <f>'Thong tin'!B3</f>
        <v>12 tháng / năm 2016</v>
      </c>
      <c r="F3" s="1367"/>
      <c r="G3" s="1367"/>
      <c r="H3" s="1367"/>
      <c r="I3" s="1367"/>
      <c r="J3" s="1367"/>
      <c r="K3" s="1367"/>
      <c r="L3" s="1367"/>
      <c r="M3" s="1367"/>
      <c r="N3" s="1367"/>
      <c r="O3" s="1367"/>
      <c r="P3" s="411" t="s">
        <v>577</v>
      </c>
      <c r="Q3" s="454"/>
      <c r="R3" s="411"/>
      <c r="S3" s="411"/>
    </row>
    <row r="4" spans="1:19" ht="14.25" customHeight="1">
      <c r="A4" s="414" t="s">
        <v>217</v>
      </c>
      <c r="B4" s="454"/>
      <c r="C4" s="454"/>
      <c r="D4" s="454"/>
      <c r="E4" s="454"/>
      <c r="F4" s="454"/>
      <c r="G4" s="454"/>
      <c r="H4" s="454"/>
      <c r="I4" s="454"/>
      <c r="J4" s="454"/>
      <c r="K4" s="454"/>
      <c r="L4" s="454"/>
      <c r="M4" s="454"/>
      <c r="N4" s="501"/>
      <c r="O4" s="501"/>
      <c r="P4" s="1380" t="s">
        <v>412</v>
      </c>
      <c r="Q4" s="1380"/>
      <c r="R4" s="1380"/>
      <c r="S4" s="1380"/>
    </row>
    <row r="5" spans="2:19" ht="21.75" customHeight="1">
      <c r="B5" s="450"/>
      <c r="C5" s="450"/>
      <c r="Q5" s="502" t="s">
        <v>343</v>
      </c>
      <c r="R5" s="503"/>
      <c r="S5" s="503"/>
    </row>
    <row r="6" spans="1:19" ht="19.5" customHeight="1">
      <c r="A6" s="1324" t="s">
        <v>72</v>
      </c>
      <c r="B6" s="1324"/>
      <c r="C6" s="1370" t="s">
        <v>218</v>
      </c>
      <c r="D6" s="1370"/>
      <c r="E6" s="1370"/>
      <c r="F6" s="1368" t="s">
        <v>134</v>
      </c>
      <c r="G6" s="1368" t="s">
        <v>219</v>
      </c>
      <c r="H6" s="1369" t="s">
        <v>137</v>
      </c>
      <c r="I6" s="1369"/>
      <c r="J6" s="1369"/>
      <c r="K6" s="1369"/>
      <c r="L6" s="1369"/>
      <c r="M6" s="1369"/>
      <c r="N6" s="1369"/>
      <c r="O6" s="1369"/>
      <c r="P6" s="1369"/>
      <c r="Q6" s="1369"/>
      <c r="R6" s="1370" t="s">
        <v>354</v>
      </c>
      <c r="S6" s="1370" t="s">
        <v>579</v>
      </c>
    </row>
    <row r="7" spans="1:19" s="411" customFormat="1" ht="27" customHeight="1">
      <c r="A7" s="1324"/>
      <c r="B7" s="1324"/>
      <c r="C7" s="1370" t="s">
        <v>51</v>
      </c>
      <c r="D7" s="1373" t="s">
        <v>7</v>
      </c>
      <c r="E7" s="1373"/>
      <c r="F7" s="1368"/>
      <c r="G7" s="1368"/>
      <c r="H7" s="1368" t="s">
        <v>137</v>
      </c>
      <c r="I7" s="1370" t="s">
        <v>138</v>
      </c>
      <c r="J7" s="1370"/>
      <c r="K7" s="1370"/>
      <c r="L7" s="1370"/>
      <c r="M7" s="1370"/>
      <c r="N7" s="1370"/>
      <c r="O7" s="1370"/>
      <c r="P7" s="1370"/>
      <c r="Q7" s="1368" t="s">
        <v>151</v>
      </c>
      <c r="R7" s="1370"/>
      <c r="S7" s="1370"/>
    </row>
    <row r="8" spans="1:19" ht="21.75" customHeight="1">
      <c r="A8" s="1324"/>
      <c r="B8" s="1324"/>
      <c r="C8" s="1370"/>
      <c r="D8" s="1373" t="s">
        <v>221</v>
      </c>
      <c r="E8" s="1373" t="s">
        <v>222</v>
      </c>
      <c r="F8" s="1368"/>
      <c r="G8" s="1368"/>
      <c r="H8" s="1368"/>
      <c r="I8" s="1368" t="s">
        <v>578</v>
      </c>
      <c r="J8" s="1373" t="s">
        <v>7</v>
      </c>
      <c r="K8" s="1373"/>
      <c r="L8" s="1373"/>
      <c r="M8" s="1373"/>
      <c r="N8" s="1373"/>
      <c r="O8" s="1373"/>
      <c r="P8" s="1373"/>
      <c r="Q8" s="1368"/>
      <c r="R8" s="1370"/>
      <c r="S8" s="1370"/>
    </row>
    <row r="9" spans="1:19" ht="84" customHeight="1">
      <c r="A9" s="1324"/>
      <c r="B9" s="1324"/>
      <c r="C9" s="1370"/>
      <c r="D9" s="1373"/>
      <c r="E9" s="1373"/>
      <c r="F9" s="1368"/>
      <c r="G9" s="1368"/>
      <c r="H9" s="1368"/>
      <c r="I9" s="1368"/>
      <c r="J9" s="504" t="s">
        <v>223</v>
      </c>
      <c r="K9" s="504" t="s">
        <v>224</v>
      </c>
      <c r="L9" s="505" t="s">
        <v>142</v>
      </c>
      <c r="M9" s="505" t="s">
        <v>225</v>
      </c>
      <c r="N9" s="505" t="s">
        <v>146</v>
      </c>
      <c r="O9" s="505" t="s">
        <v>355</v>
      </c>
      <c r="P9" s="505" t="s">
        <v>150</v>
      </c>
      <c r="Q9" s="1368"/>
      <c r="R9" s="1370"/>
      <c r="S9" s="1370"/>
    </row>
    <row r="10" spans="1:19" ht="15">
      <c r="A10" s="1376" t="s">
        <v>6</v>
      </c>
      <c r="B10" s="1377"/>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19" s="812" customFormat="1" ht="22.5" customHeight="1">
      <c r="A11" s="1378" t="s">
        <v>37</v>
      </c>
      <c r="B11" s="1379"/>
      <c r="C11" s="936">
        <v>7829</v>
      </c>
      <c r="D11" s="936">
        <v>2266</v>
      </c>
      <c r="E11" s="936">
        <v>5563</v>
      </c>
      <c r="F11" s="936">
        <v>134</v>
      </c>
      <c r="G11" s="936">
        <v>0</v>
      </c>
      <c r="H11" s="936">
        <v>7695</v>
      </c>
      <c r="I11" s="936">
        <v>5800</v>
      </c>
      <c r="J11" s="936">
        <v>4838</v>
      </c>
      <c r="K11" s="936">
        <v>165</v>
      </c>
      <c r="L11" s="936">
        <v>735</v>
      </c>
      <c r="M11" s="936">
        <v>8</v>
      </c>
      <c r="N11" s="936">
        <v>11</v>
      </c>
      <c r="O11" s="936">
        <v>0</v>
      </c>
      <c r="P11" s="936">
        <v>43</v>
      </c>
      <c r="Q11" s="936">
        <v>1895</v>
      </c>
      <c r="R11" s="936">
        <f>SUM(L11:Q11)</f>
        <v>2692</v>
      </c>
      <c r="S11" s="811">
        <f>+(J11+K11)/I11</f>
        <v>0.8625862068965517</v>
      </c>
    </row>
    <row r="12" spans="1:19" s="812" customFormat="1" ht="19.5" customHeight="1">
      <c r="A12" s="938" t="s">
        <v>0</v>
      </c>
      <c r="B12" s="939" t="s">
        <v>98</v>
      </c>
      <c r="C12" s="940">
        <v>429</v>
      </c>
      <c r="D12" s="940">
        <v>157</v>
      </c>
      <c r="E12" s="940">
        <v>272</v>
      </c>
      <c r="F12" s="940">
        <v>21</v>
      </c>
      <c r="G12" s="940">
        <v>0</v>
      </c>
      <c r="H12" s="940">
        <v>408</v>
      </c>
      <c r="I12" s="940">
        <v>325</v>
      </c>
      <c r="J12" s="940">
        <v>246</v>
      </c>
      <c r="K12" s="940">
        <v>5</v>
      </c>
      <c r="L12" s="940">
        <v>64</v>
      </c>
      <c r="M12" s="940">
        <v>4</v>
      </c>
      <c r="N12" s="940">
        <v>3</v>
      </c>
      <c r="O12" s="940">
        <v>0</v>
      </c>
      <c r="P12" s="940">
        <v>3</v>
      </c>
      <c r="Q12" s="940">
        <v>83</v>
      </c>
      <c r="R12" s="936">
        <f aca="true" t="shared" si="0" ref="R12:R62">SUM(L12:Q12)</f>
        <v>157</v>
      </c>
      <c r="S12" s="811">
        <f>+(J12+K12)/I12</f>
        <v>0.7723076923076924</v>
      </c>
    </row>
    <row r="13" spans="1:19" s="812" customFormat="1" ht="19.5" customHeight="1">
      <c r="A13" s="815" t="s">
        <v>52</v>
      </c>
      <c r="B13" s="816" t="s">
        <v>748</v>
      </c>
      <c r="C13" s="923">
        <v>52</v>
      </c>
      <c r="D13" s="923">
        <v>16</v>
      </c>
      <c r="E13" s="923">
        <v>36</v>
      </c>
      <c r="F13" s="923">
        <v>5</v>
      </c>
      <c r="G13" s="923">
        <v>0</v>
      </c>
      <c r="H13" s="923">
        <v>47</v>
      </c>
      <c r="I13" s="923">
        <v>39</v>
      </c>
      <c r="J13" s="923">
        <v>31</v>
      </c>
      <c r="K13" s="923">
        <v>0</v>
      </c>
      <c r="L13" s="923">
        <v>7</v>
      </c>
      <c r="M13" s="923">
        <v>0</v>
      </c>
      <c r="N13" s="923">
        <v>0</v>
      </c>
      <c r="O13" s="923">
        <v>0</v>
      </c>
      <c r="P13" s="923">
        <v>1</v>
      </c>
      <c r="Q13" s="923">
        <v>8</v>
      </c>
      <c r="R13" s="810">
        <f t="shared" si="0"/>
        <v>16</v>
      </c>
      <c r="S13" s="811">
        <f aca="true" t="shared" si="1" ref="S13:S32">+(J13+K13)/I13</f>
        <v>0.7948717948717948</v>
      </c>
    </row>
    <row r="14" spans="1:19" s="812" customFormat="1" ht="19.5" customHeight="1">
      <c r="A14" s="815" t="s">
        <v>53</v>
      </c>
      <c r="B14" s="816" t="s">
        <v>684</v>
      </c>
      <c r="C14" s="923">
        <v>76</v>
      </c>
      <c r="D14" s="923">
        <v>6</v>
      </c>
      <c r="E14" s="923">
        <v>70</v>
      </c>
      <c r="F14" s="923">
        <v>1</v>
      </c>
      <c r="G14" s="923">
        <v>0</v>
      </c>
      <c r="H14" s="923">
        <v>75</v>
      </c>
      <c r="I14" s="923">
        <v>73</v>
      </c>
      <c r="J14" s="923">
        <v>70</v>
      </c>
      <c r="K14" s="923">
        <v>0</v>
      </c>
      <c r="L14" s="923">
        <v>1</v>
      </c>
      <c r="M14" s="923">
        <v>0</v>
      </c>
      <c r="N14" s="923">
        <v>1</v>
      </c>
      <c r="O14" s="923">
        <v>0</v>
      </c>
      <c r="P14" s="923">
        <v>1</v>
      </c>
      <c r="Q14" s="923">
        <v>2</v>
      </c>
      <c r="R14" s="810">
        <f t="shared" si="0"/>
        <v>5</v>
      </c>
      <c r="S14" s="811">
        <f t="shared" si="1"/>
        <v>0.958904109589041</v>
      </c>
    </row>
    <row r="15" spans="1:19" s="812" customFormat="1" ht="19.5" customHeight="1">
      <c r="A15" s="815" t="s">
        <v>58</v>
      </c>
      <c r="B15" s="816" t="s">
        <v>685</v>
      </c>
      <c r="C15" s="923">
        <v>111</v>
      </c>
      <c r="D15" s="923">
        <v>30</v>
      </c>
      <c r="E15" s="923">
        <v>81</v>
      </c>
      <c r="F15" s="923">
        <v>15</v>
      </c>
      <c r="G15" s="923">
        <v>0</v>
      </c>
      <c r="H15" s="923">
        <v>96</v>
      </c>
      <c r="I15" s="923">
        <v>82</v>
      </c>
      <c r="J15" s="923">
        <v>76</v>
      </c>
      <c r="K15" s="923">
        <v>0</v>
      </c>
      <c r="L15" s="923">
        <v>5</v>
      </c>
      <c r="M15" s="923">
        <v>0</v>
      </c>
      <c r="N15" s="923">
        <v>1</v>
      </c>
      <c r="O15" s="923">
        <v>0</v>
      </c>
      <c r="P15" s="923">
        <v>0</v>
      </c>
      <c r="Q15" s="923">
        <v>14</v>
      </c>
      <c r="R15" s="810">
        <f t="shared" si="0"/>
        <v>20</v>
      </c>
      <c r="S15" s="811">
        <f t="shared" si="1"/>
        <v>0.926829268292683</v>
      </c>
    </row>
    <row r="16" spans="1:19" s="812" customFormat="1" ht="19.5" customHeight="1">
      <c r="A16" s="815" t="s">
        <v>73</v>
      </c>
      <c r="B16" s="816" t="s">
        <v>739</v>
      </c>
      <c r="C16" s="923">
        <v>101</v>
      </c>
      <c r="D16" s="923">
        <v>54</v>
      </c>
      <c r="E16" s="923">
        <v>47</v>
      </c>
      <c r="F16" s="923">
        <v>0</v>
      </c>
      <c r="G16" s="923">
        <v>0</v>
      </c>
      <c r="H16" s="923">
        <v>101</v>
      </c>
      <c r="I16" s="923">
        <v>76</v>
      </c>
      <c r="J16" s="923">
        <v>46</v>
      </c>
      <c r="K16" s="923">
        <v>2</v>
      </c>
      <c r="L16" s="923">
        <v>27</v>
      </c>
      <c r="M16" s="923">
        <v>0</v>
      </c>
      <c r="N16" s="923">
        <v>0</v>
      </c>
      <c r="O16" s="923">
        <v>0</v>
      </c>
      <c r="P16" s="923">
        <v>1</v>
      </c>
      <c r="Q16" s="923">
        <v>25</v>
      </c>
      <c r="R16" s="810">
        <f t="shared" si="0"/>
        <v>53</v>
      </c>
      <c r="S16" s="811">
        <f t="shared" si="1"/>
        <v>0.631578947368421</v>
      </c>
    </row>
    <row r="17" spans="1:19" s="812" customFormat="1" ht="19.5" customHeight="1">
      <c r="A17" s="815" t="s">
        <v>74</v>
      </c>
      <c r="B17" s="816" t="s">
        <v>686</v>
      </c>
      <c r="C17" s="923">
        <v>89</v>
      </c>
      <c r="D17" s="931">
        <v>51</v>
      </c>
      <c r="E17" s="931">
        <v>38</v>
      </c>
      <c r="F17" s="931">
        <v>0</v>
      </c>
      <c r="G17" s="931">
        <v>0</v>
      </c>
      <c r="H17" s="923">
        <v>89</v>
      </c>
      <c r="I17" s="923">
        <v>55</v>
      </c>
      <c r="J17" s="931">
        <v>23</v>
      </c>
      <c r="K17" s="931">
        <v>3</v>
      </c>
      <c r="L17" s="931">
        <v>24</v>
      </c>
      <c r="M17" s="931">
        <v>4</v>
      </c>
      <c r="N17" s="931">
        <v>1</v>
      </c>
      <c r="O17" s="931">
        <v>0</v>
      </c>
      <c r="P17" s="931">
        <v>0</v>
      </c>
      <c r="Q17" s="923">
        <v>34</v>
      </c>
      <c r="R17" s="810">
        <f t="shared" si="0"/>
        <v>63</v>
      </c>
      <c r="S17" s="811">
        <f t="shared" si="1"/>
        <v>0.4727272727272727</v>
      </c>
    </row>
    <row r="18" spans="1:19" s="812" customFormat="1" ht="19.5" customHeight="1">
      <c r="A18" s="813" t="s">
        <v>1</v>
      </c>
      <c r="B18" s="814" t="s">
        <v>19</v>
      </c>
      <c r="C18" s="923">
        <v>7400</v>
      </c>
      <c r="D18" s="924">
        <v>2109</v>
      </c>
      <c r="E18" s="924">
        <v>5291</v>
      </c>
      <c r="F18" s="924">
        <v>113</v>
      </c>
      <c r="G18" s="924">
        <v>0</v>
      </c>
      <c r="H18" s="923">
        <v>7287</v>
      </c>
      <c r="I18" s="923">
        <v>5475</v>
      </c>
      <c r="J18" s="924">
        <v>4592</v>
      </c>
      <c r="K18" s="924">
        <v>160</v>
      </c>
      <c r="L18" s="924">
        <v>671</v>
      </c>
      <c r="M18" s="924">
        <v>4</v>
      </c>
      <c r="N18" s="924">
        <v>8</v>
      </c>
      <c r="O18" s="924">
        <v>0</v>
      </c>
      <c r="P18" s="924">
        <v>40</v>
      </c>
      <c r="Q18" s="924">
        <v>1812</v>
      </c>
      <c r="R18" s="810">
        <f t="shared" si="0"/>
        <v>2535</v>
      </c>
      <c r="S18" s="811">
        <f t="shared" si="1"/>
        <v>0.8679452054794521</v>
      </c>
    </row>
    <row r="19" spans="1:19" s="819" customFormat="1" ht="19.5" customHeight="1">
      <c r="A19" s="933">
        <v>1</v>
      </c>
      <c r="B19" s="934" t="s">
        <v>687</v>
      </c>
      <c r="C19" s="935">
        <v>1263</v>
      </c>
      <c r="D19" s="935">
        <v>428</v>
      </c>
      <c r="E19" s="935">
        <v>835</v>
      </c>
      <c r="F19" s="935">
        <v>40</v>
      </c>
      <c r="G19" s="935">
        <v>0</v>
      </c>
      <c r="H19" s="935">
        <v>1223</v>
      </c>
      <c r="I19" s="935">
        <v>820</v>
      </c>
      <c r="J19" s="935">
        <v>679</v>
      </c>
      <c r="K19" s="935">
        <v>21</v>
      </c>
      <c r="L19" s="935">
        <v>104</v>
      </c>
      <c r="M19" s="935">
        <v>1</v>
      </c>
      <c r="N19" s="935">
        <v>2</v>
      </c>
      <c r="O19" s="935">
        <v>0</v>
      </c>
      <c r="P19" s="935">
        <v>13</v>
      </c>
      <c r="Q19" s="935">
        <v>403</v>
      </c>
      <c r="R19" s="936">
        <f t="shared" si="0"/>
        <v>523</v>
      </c>
      <c r="S19" s="937">
        <f t="shared" si="1"/>
        <v>0.8536585365853658</v>
      </c>
    </row>
    <row r="20" spans="1:19" s="822" customFormat="1" ht="19.5" customHeight="1">
      <c r="A20" s="820">
        <v>1</v>
      </c>
      <c r="B20" s="821" t="s">
        <v>688</v>
      </c>
      <c r="C20" s="923">
        <v>281</v>
      </c>
      <c r="D20" s="926">
        <v>79</v>
      </c>
      <c r="E20" s="926">
        <v>202</v>
      </c>
      <c r="F20" s="926">
        <v>11</v>
      </c>
      <c r="G20" s="926">
        <v>0</v>
      </c>
      <c r="H20" s="923">
        <v>270</v>
      </c>
      <c r="I20" s="923">
        <v>196</v>
      </c>
      <c r="J20" s="926">
        <v>169</v>
      </c>
      <c r="K20" s="926">
        <v>7</v>
      </c>
      <c r="L20" s="926">
        <v>19</v>
      </c>
      <c r="M20" s="926">
        <v>0</v>
      </c>
      <c r="N20" s="926">
        <v>1</v>
      </c>
      <c r="O20" s="926">
        <v>0</v>
      </c>
      <c r="P20" s="926">
        <v>0</v>
      </c>
      <c r="Q20" s="926">
        <v>74</v>
      </c>
      <c r="R20" s="810">
        <f t="shared" si="0"/>
        <v>94</v>
      </c>
      <c r="S20" s="811">
        <f t="shared" si="1"/>
        <v>0.8979591836734694</v>
      </c>
    </row>
    <row r="21" spans="1:19" s="822" customFormat="1" ht="19.5" customHeight="1">
      <c r="A21" s="820">
        <v>2</v>
      </c>
      <c r="B21" s="821" t="s">
        <v>689</v>
      </c>
      <c r="C21" s="923">
        <v>132</v>
      </c>
      <c r="D21" s="926">
        <v>86</v>
      </c>
      <c r="E21" s="926">
        <v>46</v>
      </c>
      <c r="F21" s="926">
        <v>5</v>
      </c>
      <c r="G21" s="926">
        <v>0</v>
      </c>
      <c r="H21" s="923">
        <v>127</v>
      </c>
      <c r="I21" s="923">
        <v>58</v>
      </c>
      <c r="J21" s="926">
        <v>37</v>
      </c>
      <c r="K21" s="926">
        <v>0</v>
      </c>
      <c r="L21" s="926">
        <v>12</v>
      </c>
      <c r="M21" s="926">
        <v>0</v>
      </c>
      <c r="N21" s="926">
        <v>0</v>
      </c>
      <c r="O21" s="926">
        <v>0</v>
      </c>
      <c r="P21" s="926">
        <v>9</v>
      </c>
      <c r="Q21" s="926">
        <v>69</v>
      </c>
      <c r="R21" s="810">
        <f t="shared" si="0"/>
        <v>90</v>
      </c>
      <c r="S21" s="811">
        <f t="shared" si="1"/>
        <v>0.6379310344827587</v>
      </c>
    </row>
    <row r="22" spans="1:19" s="822" customFormat="1" ht="19.5" customHeight="1">
      <c r="A22" s="820">
        <v>3</v>
      </c>
      <c r="B22" s="821" t="s">
        <v>690</v>
      </c>
      <c r="C22" s="923">
        <v>157</v>
      </c>
      <c r="D22" s="926">
        <v>24</v>
      </c>
      <c r="E22" s="926">
        <v>133</v>
      </c>
      <c r="F22" s="926">
        <v>10</v>
      </c>
      <c r="G22" s="926">
        <v>0</v>
      </c>
      <c r="H22" s="923">
        <v>147</v>
      </c>
      <c r="I22" s="923">
        <v>113</v>
      </c>
      <c r="J22" s="926">
        <v>96</v>
      </c>
      <c r="K22" s="926">
        <v>1</v>
      </c>
      <c r="L22" s="926">
        <v>15</v>
      </c>
      <c r="M22" s="926">
        <v>0</v>
      </c>
      <c r="N22" s="926">
        <v>1</v>
      </c>
      <c r="O22" s="926">
        <v>0</v>
      </c>
      <c r="P22" s="926">
        <v>0</v>
      </c>
      <c r="Q22" s="926">
        <v>34</v>
      </c>
      <c r="R22" s="810">
        <f t="shared" si="0"/>
        <v>50</v>
      </c>
      <c r="S22" s="811">
        <f t="shared" si="1"/>
        <v>0.8584070796460177</v>
      </c>
    </row>
    <row r="23" spans="1:19" s="822" customFormat="1" ht="19.5" customHeight="1">
      <c r="A23" s="820">
        <v>4</v>
      </c>
      <c r="B23" s="821" t="s">
        <v>691</v>
      </c>
      <c r="C23" s="923">
        <v>178</v>
      </c>
      <c r="D23" s="926">
        <v>64</v>
      </c>
      <c r="E23" s="926">
        <v>114</v>
      </c>
      <c r="F23" s="926">
        <v>0</v>
      </c>
      <c r="G23" s="926">
        <v>0</v>
      </c>
      <c r="H23" s="923">
        <v>178</v>
      </c>
      <c r="I23" s="923">
        <v>114</v>
      </c>
      <c r="J23" s="926">
        <v>97</v>
      </c>
      <c r="K23" s="926">
        <v>6</v>
      </c>
      <c r="L23" s="926">
        <v>9</v>
      </c>
      <c r="M23" s="926">
        <v>0</v>
      </c>
      <c r="N23" s="926">
        <v>0</v>
      </c>
      <c r="O23" s="926">
        <v>0</v>
      </c>
      <c r="P23" s="926">
        <v>2</v>
      </c>
      <c r="Q23" s="926">
        <v>64</v>
      </c>
      <c r="R23" s="810">
        <f t="shared" si="0"/>
        <v>75</v>
      </c>
      <c r="S23" s="811">
        <f t="shared" si="1"/>
        <v>0.9035087719298246</v>
      </c>
    </row>
    <row r="24" spans="1:19" s="822" customFormat="1" ht="19.5" customHeight="1">
      <c r="A24" s="820">
        <v>5</v>
      </c>
      <c r="B24" s="821" t="s">
        <v>692</v>
      </c>
      <c r="C24" s="923">
        <v>107</v>
      </c>
      <c r="D24" s="926">
        <v>54</v>
      </c>
      <c r="E24" s="926">
        <v>53</v>
      </c>
      <c r="F24" s="926">
        <v>1</v>
      </c>
      <c r="G24" s="926">
        <v>0</v>
      </c>
      <c r="H24" s="923">
        <v>106</v>
      </c>
      <c r="I24" s="923">
        <v>61</v>
      </c>
      <c r="J24" s="926">
        <v>44</v>
      </c>
      <c r="K24" s="926">
        <v>0</v>
      </c>
      <c r="L24" s="926">
        <v>17</v>
      </c>
      <c r="M24" s="926">
        <v>0</v>
      </c>
      <c r="N24" s="926">
        <v>0</v>
      </c>
      <c r="O24" s="926">
        <v>0</v>
      </c>
      <c r="P24" s="926">
        <v>0</v>
      </c>
      <c r="Q24" s="926">
        <v>45</v>
      </c>
      <c r="R24" s="810">
        <f t="shared" si="0"/>
        <v>62</v>
      </c>
      <c r="S24" s="811">
        <f t="shared" si="1"/>
        <v>0.7213114754098361</v>
      </c>
    </row>
    <row r="25" spans="1:19" s="822" customFormat="1" ht="19.5" customHeight="1">
      <c r="A25" s="820">
        <v>6</v>
      </c>
      <c r="B25" s="821" t="s">
        <v>693</v>
      </c>
      <c r="C25" s="923">
        <v>236</v>
      </c>
      <c r="D25" s="926">
        <v>81</v>
      </c>
      <c r="E25" s="926">
        <v>155</v>
      </c>
      <c r="F25" s="926">
        <v>7</v>
      </c>
      <c r="G25" s="926">
        <v>0</v>
      </c>
      <c r="H25" s="923">
        <v>229</v>
      </c>
      <c r="I25" s="923">
        <v>152</v>
      </c>
      <c r="J25" s="926">
        <v>125</v>
      </c>
      <c r="K25" s="926">
        <v>5</v>
      </c>
      <c r="L25" s="926">
        <v>22</v>
      </c>
      <c r="M25" s="926">
        <v>0</v>
      </c>
      <c r="N25" s="926">
        <v>0</v>
      </c>
      <c r="O25" s="926">
        <v>0</v>
      </c>
      <c r="P25" s="926">
        <v>0</v>
      </c>
      <c r="Q25" s="926">
        <v>77</v>
      </c>
      <c r="R25" s="810">
        <f t="shared" si="0"/>
        <v>99</v>
      </c>
      <c r="S25" s="811">
        <f t="shared" si="1"/>
        <v>0.8552631578947368</v>
      </c>
    </row>
    <row r="26" spans="1:19" s="822" customFormat="1" ht="19.5" customHeight="1">
      <c r="A26" s="820">
        <v>7</v>
      </c>
      <c r="B26" s="821" t="s">
        <v>694</v>
      </c>
      <c r="C26" s="923">
        <v>172</v>
      </c>
      <c r="D26" s="926">
        <v>40</v>
      </c>
      <c r="E26" s="926">
        <v>132</v>
      </c>
      <c r="F26" s="926">
        <v>6</v>
      </c>
      <c r="G26" s="926">
        <v>0</v>
      </c>
      <c r="H26" s="923">
        <v>166</v>
      </c>
      <c r="I26" s="923">
        <v>126</v>
      </c>
      <c r="J26" s="926">
        <v>111</v>
      </c>
      <c r="K26" s="926">
        <v>2</v>
      </c>
      <c r="L26" s="926">
        <v>10</v>
      </c>
      <c r="M26" s="926">
        <v>1</v>
      </c>
      <c r="N26" s="926">
        <v>0</v>
      </c>
      <c r="O26" s="926">
        <v>0</v>
      </c>
      <c r="P26" s="926">
        <v>2</v>
      </c>
      <c r="Q26" s="926">
        <v>40</v>
      </c>
      <c r="R26" s="810">
        <f t="shared" si="0"/>
        <v>53</v>
      </c>
      <c r="S26" s="811">
        <f t="shared" si="1"/>
        <v>0.8968253968253969</v>
      </c>
    </row>
    <row r="27" spans="1:19" s="819" customFormat="1" ht="19.5" customHeight="1">
      <c r="A27" s="933">
        <v>2</v>
      </c>
      <c r="B27" s="934" t="s">
        <v>695</v>
      </c>
      <c r="C27" s="935">
        <v>855</v>
      </c>
      <c r="D27" s="935">
        <v>267</v>
      </c>
      <c r="E27" s="935">
        <v>588</v>
      </c>
      <c r="F27" s="935">
        <v>21</v>
      </c>
      <c r="G27" s="935">
        <v>0</v>
      </c>
      <c r="H27" s="935">
        <v>834</v>
      </c>
      <c r="I27" s="935">
        <v>632</v>
      </c>
      <c r="J27" s="935">
        <v>528</v>
      </c>
      <c r="K27" s="935">
        <v>12</v>
      </c>
      <c r="L27" s="935">
        <v>89</v>
      </c>
      <c r="M27" s="935">
        <v>0</v>
      </c>
      <c r="N27" s="935">
        <v>1</v>
      </c>
      <c r="O27" s="935">
        <v>0</v>
      </c>
      <c r="P27" s="935">
        <v>2</v>
      </c>
      <c r="Q27" s="935">
        <v>202</v>
      </c>
      <c r="R27" s="936">
        <f t="shared" si="0"/>
        <v>294</v>
      </c>
      <c r="S27" s="811">
        <f t="shared" si="1"/>
        <v>0.8544303797468354</v>
      </c>
    </row>
    <row r="28" spans="1:19" s="822" customFormat="1" ht="19.5" customHeight="1">
      <c r="A28" s="820" t="s">
        <v>52</v>
      </c>
      <c r="B28" s="821" t="s">
        <v>696</v>
      </c>
      <c r="C28" s="923">
        <v>245</v>
      </c>
      <c r="D28" s="926">
        <v>91</v>
      </c>
      <c r="E28" s="926">
        <v>154</v>
      </c>
      <c r="F28" s="926">
        <v>0</v>
      </c>
      <c r="G28" s="926">
        <v>0</v>
      </c>
      <c r="H28" s="923">
        <v>245</v>
      </c>
      <c r="I28" s="923">
        <v>195</v>
      </c>
      <c r="J28" s="926">
        <v>151</v>
      </c>
      <c r="K28" s="926">
        <v>7</v>
      </c>
      <c r="L28" s="926">
        <v>37</v>
      </c>
      <c r="M28" s="926">
        <v>0</v>
      </c>
      <c r="N28" s="926">
        <v>0</v>
      </c>
      <c r="O28" s="926">
        <v>0</v>
      </c>
      <c r="P28" s="926">
        <v>0</v>
      </c>
      <c r="Q28" s="926">
        <v>50</v>
      </c>
      <c r="R28" s="810">
        <f t="shared" si="0"/>
        <v>87</v>
      </c>
      <c r="S28" s="811">
        <f t="shared" si="1"/>
        <v>0.8102564102564103</v>
      </c>
    </row>
    <row r="29" spans="1:19" s="822" customFormat="1" ht="19.5" customHeight="1">
      <c r="A29" s="820" t="s">
        <v>53</v>
      </c>
      <c r="B29" s="821" t="s">
        <v>740</v>
      </c>
      <c r="C29" s="923">
        <v>195</v>
      </c>
      <c r="D29" s="926">
        <v>65</v>
      </c>
      <c r="E29" s="926">
        <v>130</v>
      </c>
      <c r="F29" s="926">
        <v>1</v>
      </c>
      <c r="G29" s="926">
        <v>0</v>
      </c>
      <c r="H29" s="923">
        <v>194</v>
      </c>
      <c r="I29" s="923">
        <v>148</v>
      </c>
      <c r="J29" s="926">
        <v>111</v>
      </c>
      <c r="K29" s="926">
        <v>0</v>
      </c>
      <c r="L29" s="926">
        <v>35</v>
      </c>
      <c r="M29" s="926">
        <v>0</v>
      </c>
      <c r="N29" s="926">
        <v>0</v>
      </c>
      <c r="O29" s="926">
        <v>0</v>
      </c>
      <c r="P29" s="926">
        <v>2</v>
      </c>
      <c r="Q29" s="926">
        <v>46</v>
      </c>
      <c r="R29" s="810">
        <f t="shared" si="0"/>
        <v>83</v>
      </c>
      <c r="S29" s="811">
        <f t="shared" si="1"/>
        <v>0.75</v>
      </c>
    </row>
    <row r="30" spans="1:19" s="822" customFormat="1" ht="19.5" customHeight="1">
      <c r="A30" s="820" t="s">
        <v>58</v>
      </c>
      <c r="B30" s="821" t="s">
        <v>697</v>
      </c>
      <c r="C30" s="923">
        <v>237</v>
      </c>
      <c r="D30" s="926">
        <v>53</v>
      </c>
      <c r="E30" s="926">
        <v>184</v>
      </c>
      <c r="F30" s="926">
        <v>17</v>
      </c>
      <c r="G30" s="926">
        <v>0</v>
      </c>
      <c r="H30" s="923">
        <v>220</v>
      </c>
      <c r="I30" s="923">
        <v>171</v>
      </c>
      <c r="J30" s="926">
        <v>154</v>
      </c>
      <c r="K30" s="926">
        <v>3</v>
      </c>
      <c r="L30" s="926">
        <v>14</v>
      </c>
      <c r="M30" s="926">
        <v>0</v>
      </c>
      <c r="N30" s="926">
        <v>0</v>
      </c>
      <c r="O30" s="926">
        <v>0</v>
      </c>
      <c r="P30" s="926">
        <v>0</v>
      </c>
      <c r="Q30" s="926">
        <v>49</v>
      </c>
      <c r="R30" s="810">
        <f t="shared" si="0"/>
        <v>63</v>
      </c>
      <c r="S30" s="811">
        <f t="shared" si="1"/>
        <v>0.9181286549707602</v>
      </c>
    </row>
    <row r="31" spans="1:19" s="822" customFormat="1" ht="19.5" customHeight="1">
      <c r="A31" s="820" t="s">
        <v>73</v>
      </c>
      <c r="B31" s="821" t="s">
        <v>741</v>
      </c>
      <c r="C31" s="923">
        <v>178</v>
      </c>
      <c r="D31" s="926">
        <v>58</v>
      </c>
      <c r="E31" s="926">
        <v>120</v>
      </c>
      <c r="F31" s="926">
        <v>3</v>
      </c>
      <c r="G31" s="926">
        <v>0</v>
      </c>
      <c r="H31" s="923">
        <v>175</v>
      </c>
      <c r="I31" s="923">
        <v>118</v>
      </c>
      <c r="J31" s="926">
        <v>112</v>
      </c>
      <c r="K31" s="926">
        <v>2</v>
      </c>
      <c r="L31" s="926">
        <v>3</v>
      </c>
      <c r="M31" s="926">
        <v>0</v>
      </c>
      <c r="N31" s="926">
        <v>1</v>
      </c>
      <c r="O31" s="926">
        <v>0</v>
      </c>
      <c r="P31" s="926">
        <v>0</v>
      </c>
      <c r="Q31" s="926">
        <v>57</v>
      </c>
      <c r="R31" s="810">
        <f t="shared" si="0"/>
        <v>61</v>
      </c>
      <c r="S31" s="811">
        <f t="shared" si="1"/>
        <v>0.9661016949152542</v>
      </c>
    </row>
    <row r="32" spans="1:19" s="819" customFormat="1" ht="19.5" customHeight="1">
      <c r="A32" s="818">
        <v>3</v>
      </c>
      <c r="B32" s="934" t="s">
        <v>698</v>
      </c>
      <c r="C32" s="935">
        <v>784</v>
      </c>
      <c r="D32" s="935">
        <v>349</v>
      </c>
      <c r="E32" s="935">
        <v>435</v>
      </c>
      <c r="F32" s="935">
        <v>15</v>
      </c>
      <c r="G32" s="935">
        <v>0</v>
      </c>
      <c r="H32" s="935">
        <v>769</v>
      </c>
      <c r="I32" s="935">
        <v>494</v>
      </c>
      <c r="J32" s="935">
        <v>365</v>
      </c>
      <c r="K32" s="935">
        <v>33</v>
      </c>
      <c r="L32" s="935">
        <v>96</v>
      </c>
      <c r="M32" s="935">
        <v>0</v>
      </c>
      <c r="N32" s="935">
        <v>0</v>
      </c>
      <c r="O32" s="935">
        <v>0</v>
      </c>
      <c r="P32" s="935">
        <v>0</v>
      </c>
      <c r="Q32" s="935">
        <v>275</v>
      </c>
      <c r="R32" s="936">
        <f t="shared" si="0"/>
        <v>371</v>
      </c>
      <c r="S32" s="811">
        <f t="shared" si="1"/>
        <v>0.805668016194332</v>
      </c>
    </row>
    <row r="33" spans="1:19" s="822" customFormat="1" ht="19.5" customHeight="1">
      <c r="A33" s="820">
        <v>1</v>
      </c>
      <c r="B33" s="821" t="s">
        <v>699</v>
      </c>
      <c r="C33" s="923">
        <v>130</v>
      </c>
      <c r="D33" s="926">
        <v>50</v>
      </c>
      <c r="E33" s="926">
        <v>80</v>
      </c>
      <c r="F33" s="927">
        <v>1</v>
      </c>
      <c r="G33" s="926"/>
      <c r="H33" s="923">
        <v>129</v>
      </c>
      <c r="I33" s="923">
        <v>97</v>
      </c>
      <c r="J33" s="926">
        <v>72</v>
      </c>
      <c r="K33" s="926">
        <v>5</v>
      </c>
      <c r="L33" s="926">
        <v>20</v>
      </c>
      <c r="M33" s="926"/>
      <c r="N33" s="927">
        <v>0</v>
      </c>
      <c r="O33" s="926"/>
      <c r="P33" s="926"/>
      <c r="Q33" s="926">
        <v>32</v>
      </c>
      <c r="R33" s="810">
        <f t="shared" si="0"/>
        <v>52</v>
      </c>
      <c r="S33" s="811">
        <f>+(J33+K33)/I33</f>
        <v>0.7938144329896907</v>
      </c>
    </row>
    <row r="34" spans="1:19" s="822" customFormat="1" ht="19.5" customHeight="1">
      <c r="A34" s="820">
        <v>2</v>
      </c>
      <c r="B34" s="821" t="s">
        <v>700</v>
      </c>
      <c r="C34" s="923">
        <v>237</v>
      </c>
      <c r="D34" s="926">
        <v>85</v>
      </c>
      <c r="E34" s="926">
        <v>152</v>
      </c>
      <c r="F34" s="927">
        <v>10</v>
      </c>
      <c r="G34" s="926"/>
      <c r="H34" s="923">
        <v>227</v>
      </c>
      <c r="I34" s="923">
        <v>165</v>
      </c>
      <c r="J34" s="926">
        <v>130</v>
      </c>
      <c r="K34" s="926">
        <v>6</v>
      </c>
      <c r="L34" s="926">
        <v>29</v>
      </c>
      <c r="M34" s="926"/>
      <c r="N34" s="927"/>
      <c r="O34" s="926"/>
      <c r="P34" s="926"/>
      <c r="Q34" s="926">
        <v>62</v>
      </c>
      <c r="R34" s="810">
        <f t="shared" si="0"/>
        <v>91</v>
      </c>
      <c r="S34" s="811">
        <f>+(J34+K34)/I34</f>
        <v>0.8242424242424242</v>
      </c>
    </row>
    <row r="35" spans="1:19" s="822" customFormat="1" ht="19.5" customHeight="1">
      <c r="A35" s="820">
        <v>3</v>
      </c>
      <c r="B35" s="821" t="s">
        <v>701</v>
      </c>
      <c r="C35" s="923">
        <v>117</v>
      </c>
      <c r="D35" s="926">
        <v>45</v>
      </c>
      <c r="E35" s="926">
        <v>72</v>
      </c>
      <c r="F35" s="927">
        <v>2</v>
      </c>
      <c r="G35" s="926"/>
      <c r="H35" s="923">
        <v>115</v>
      </c>
      <c r="I35" s="923">
        <v>90</v>
      </c>
      <c r="J35" s="926">
        <v>65</v>
      </c>
      <c r="K35" s="926">
        <v>13</v>
      </c>
      <c r="L35" s="926">
        <v>12</v>
      </c>
      <c r="M35" s="926"/>
      <c r="N35" s="927"/>
      <c r="O35" s="926"/>
      <c r="P35" s="926"/>
      <c r="Q35" s="926">
        <v>25</v>
      </c>
      <c r="R35" s="810">
        <f t="shared" si="0"/>
        <v>37</v>
      </c>
      <c r="S35" s="811">
        <f aca="true" t="shared" si="2" ref="S35:S62">+(J35+K35)/I35</f>
        <v>0.8666666666666667</v>
      </c>
    </row>
    <row r="36" spans="1:19" s="822" customFormat="1" ht="19.5" customHeight="1">
      <c r="A36" s="820">
        <v>4</v>
      </c>
      <c r="B36" s="821" t="s">
        <v>702</v>
      </c>
      <c r="C36" s="923">
        <v>300</v>
      </c>
      <c r="D36" s="926">
        <v>169</v>
      </c>
      <c r="E36" s="926">
        <v>131</v>
      </c>
      <c r="F36" s="927">
        <v>2</v>
      </c>
      <c r="G36" s="926"/>
      <c r="H36" s="923">
        <v>298</v>
      </c>
      <c r="I36" s="923">
        <v>142</v>
      </c>
      <c r="J36" s="926">
        <v>98</v>
      </c>
      <c r="K36" s="926">
        <v>9</v>
      </c>
      <c r="L36" s="926">
        <v>35</v>
      </c>
      <c r="M36" s="926"/>
      <c r="N36" s="927"/>
      <c r="O36" s="926"/>
      <c r="P36" s="926"/>
      <c r="Q36" s="926">
        <v>156</v>
      </c>
      <c r="R36" s="810">
        <f t="shared" si="0"/>
        <v>191</v>
      </c>
      <c r="S36" s="811">
        <f t="shared" si="2"/>
        <v>0.7535211267605634</v>
      </c>
    </row>
    <row r="37" spans="1:19" s="819" customFormat="1" ht="19.5" customHeight="1">
      <c r="A37" s="933">
        <v>4</v>
      </c>
      <c r="B37" s="934" t="s">
        <v>703</v>
      </c>
      <c r="C37" s="935">
        <v>775</v>
      </c>
      <c r="D37" s="935">
        <v>242</v>
      </c>
      <c r="E37" s="935">
        <v>533</v>
      </c>
      <c r="F37" s="935">
        <v>8</v>
      </c>
      <c r="G37" s="935">
        <v>0</v>
      </c>
      <c r="H37" s="935">
        <v>767</v>
      </c>
      <c r="I37" s="935">
        <v>571</v>
      </c>
      <c r="J37" s="935">
        <v>455</v>
      </c>
      <c r="K37" s="935">
        <v>21</v>
      </c>
      <c r="L37" s="935">
        <v>71</v>
      </c>
      <c r="M37" s="935">
        <v>2</v>
      </c>
      <c r="N37" s="935">
        <v>2</v>
      </c>
      <c r="O37" s="935">
        <v>0</v>
      </c>
      <c r="P37" s="935">
        <v>20</v>
      </c>
      <c r="Q37" s="935">
        <v>196</v>
      </c>
      <c r="R37" s="936">
        <f t="shared" si="0"/>
        <v>291</v>
      </c>
      <c r="S37" s="811">
        <f t="shared" si="2"/>
        <v>0.8336252189141856</v>
      </c>
    </row>
    <row r="38" spans="1:19" s="822" customFormat="1" ht="19.5" customHeight="1">
      <c r="A38" s="820">
        <v>1</v>
      </c>
      <c r="B38" s="821" t="s">
        <v>704</v>
      </c>
      <c r="C38" s="923">
        <v>215</v>
      </c>
      <c r="D38" s="926">
        <v>59</v>
      </c>
      <c r="E38" s="926">
        <v>156</v>
      </c>
      <c r="F38" s="927">
        <v>5</v>
      </c>
      <c r="G38" s="926"/>
      <c r="H38" s="923">
        <v>210</v>
      </c>
      <c r="I38" s="923">
        <v>160</v>
      </c>
      <c r="J38" s="926">
        <v>130</v>
      </c>
      <c r="K38" s="926">
        <v>5</v>
      </c>
      <c r="L38" s="926">
        <v>16</v>
      </c>
      <c r="M38" s="926">
        <v>1</v>
      </c>
      <c r="N38" s="927">
        <v>2</v>
      </c>
      <c r="O38" s="926">
        <v>0</v>
      </c>
      <c r="P38" s="926">
        <v>6</v>
      </c>
      <c r="Q38" s="926">
        <v>50</v>
      </c>
      <c r="R38" s="810">
        <f t="shared" si="0"/>
        <v>75</v>
      </c>
      <c r="S38" s="811">
        <f t="shared" si="2"/>
        <v>0.84375</v>
      </c>
    </row>
    <row r="39" spans="1:19" s="822" customFormat="1" ht="19.5" customHeight="1">
      <c r="A39" s="820">
        <v>2</v>
      </c>
      <c r="B39" s="821" t="s">
        <v>705</v>
      </c>
      <c r="C39" s="923">
        <v>99</v>
      </c>
      <c r="D39" s="926">
        <v>26</v>
      </c>
      <c r="E39" s="926">
        <v>73</v>
      </c>
      <c r="F39" s="927">
        <v>2</v>
      </c>
      <c r="G39" s="926"/>
      <c r="H39" s="923">
        <v>97</v>
      </c>
      <c r="I39" s="923">
        <v>77</v>
      </c>
      <c r="J39" s="926">
        <v>65</v>
      </c>
      <c r="K39" s="926">
        <v>4</v>
      </c>
      <c r="L39" s="926">
        <v>8</v>
      </c>
      <c r="M39" s="926">
        <v>0</v>
      </c>
      <c r="N39" s="927">
        <v>0</v>
      </c>
      <c r="O39" s="926">
        <v>0</v>
      </c>
      <c r="P39" s="926">
        <v>0</v>
      </c>
      <c r="Q39" s="926">
        <v>20</v>
      </c>
      <c r="R39" s="810">
        <f t="shared" si="0"/>
        <v>28</v>
      </c>
      <c r="S39" s="811">
        <f t="shared" si="2"/>
        <v>0.8961038961038961</v>
      </c>
    </row>
    <row r="40" spans="1:19" s="822" customFormat="1" ht="19.5" customHeight="1">
      <c r="A40" s="820">
        <v>3</v>
      </c>
      <c r="B40" s="821" t="s">
        <v>706</v>
      </c>
      <c r="C40" s="923">
        <v>148</v>
      </c>
      <c r="D40" s="926">
        <v>56</v>
      </c>
      <c r="E40" s="926">
        <v>92</v>
      </c>
      <c r="F40" s="927">
        <v>0</v>
      </c>
      <c r="G40" s="926"/>
      <c r="H40" s="923">
        <v>148</v>
      </c>
      <c r="I40" s="923">
        <v>108</v>
      </c>
      <c r="J40" s="926">
        <v>77</v>
      </c>
      <c r="K40" s="926">
        <v>5</v>
      </c>
      <c r="L40" s="926">
        <v>22</v>
      </c>
      <c r="M40" s="926">
        <v>1</v>
      </c>
      <c r="N40" s="927">
        <v>0</v>
      </c>
      <c r="O40" s="926">
        <v>0</v>
      </c>
      <c r="P40" s="926">
        <v>3</v>
      </c>
      <c r="Q40" s="926">
        <v>40</v>
      </c>
      <c r="R40" s="810">
        <f t="shared" si="0"/>
        <v>66</v>
      </c>
      <c r="S40" s="811">
        <f t="shared" si="2"/>
        <v>0.7592592592592593</v>
      </c>
    </row>
    <row r="41" spans="1:19" s="822" customFormat="1" ht="19.5" customHeight="1">
      <c r="A41" s="820">
        <v>4</v>
      </c>
      <c r="B41" s="821" t="s">
        <v>707</v>
      </c>
      <c r="C41" s="923">
        <v>144</v>
      </c>
      <c r="D41" s="926">
        <v>45</v>
      </c>
      <c r="E41" s="926">
        <v>99</v>
      </c>
      <c r="F41" s="927">
        <v>1</v>
      </c>
      <c r="G41" s="926"/>
      <c r="H41" s="923">
        <v>143</v>
      </c>
      <c r="I41" s="923">
        <v>110</v>
      </c>
      <c r="J41" s="926">
        <v>94</v>
      </c>
      <c r="K41" s="926">
        <v>2</v>
      </c>
      <c r="L41" s="926">
        <v>7</v>
      </c>
      <c r="M41" s="926">
        <v>0</v>
      </c>
      <c r="N41" s="927">
        <v>0</v>
      </c>
      <c r="O41" s="926">
        <v>0</v>
      </c>
      <c r="P41" s="926">
        <v>7</v>
      </c>
      <c r="Q41" s="926">
        <v>33</v>
      </c>
      <c r="R41" s="810">
        <f t="shared" si="0"/>
        <v>47</v>
      </c>
      <c r="S41" s="811">
        <f t="shared" si="2"/>
        <v>0.8727272727272727</v>
      </c>
    </row>
    <row r="42" spans="1:19" s="822" customFormat="1" ht="19.5" customHeight="1">
      <c r="A42" s="820">
        <v>5</v>
      </c>
      <c r="B42" s="821" t="s">
        <v>708</v>
      </c>
      <c r="C42" s="923">
        <v>169</v>
      </c>
      <c r="D42" s="926">
        <v>56</v>
      </c>
      <c r="E42" s="926">
        <v>113</v>
      </c>
      <c r="F42" s="927">
        <v>0</v>
      </c>
      <c r="G42" s="926"/>
      <c r="H42" s="923">
        <v>169</v>
      </c>
      <c r="I42" s="923">
        <v>116</v>
      </c>
      <c r="J42" s="926">
        <v>89</v>
      </c>
      <c r="K42" s="926">
        <v>5</v>
      </c>
      <c r="L42" s="926">
        <v>18</v>
      </c>
      <c r="M42" s="926">
        <v>0</v>
      </c>
      <c r="N42" s="927">
        <v>0</v>
      </c>
      <c r="O42" s="926">
        <v>0</v>
      </c>
      <c r="P42" s="926">
        <v>4</v>
      </c>
      <c r="Q42" s="926">
        <v>53</v>
      </c>
      <c r="R42" s="810">
        <f t="shared" si="0"/>
        <v>75</v>
      </c>
      <c r="S42" s="811">
        <f t="shared" si="2"/>
        <v>0.8103448275862069</v>
      </c>
    </row>
    <row r="43" spans="1:19" s="819" customFormat="1" ht="19.5" customHeight="1">
      <c r="A43" s="933">
        <v>5</v>
      </c>
      <c r="B43" s="934" t="s">
        <v>709</v>
      </c>
      <c r="C43" s="935">
        <v>1132</v>
      </c>
      <c r="D43" s="935">
        <v>232</v>
      </c>
      <c r="E43" s="935">
        <v>900</v>
      </c>
      <c r="F43" s="935">
        <v>13</v>
      </c>
      <c r="G43" s="935">
        <v>0</v>
      </c>
      <c r="H43" s="935">
        <v>1119</v>
      </c>
      <c r="I43" s="935">
        <v>919</v>
      </c>
      <c r="J43" s="935">
        <v>825</v>
      </c>
      <c r="K43" s="935">
        <v>24</v>
      </c>
      <c r="L43" s="935">
        <v>66</v>
      </c>
      <c r="M43" s="935">
        <v>0</v>
      </c>
      <c r="N43" s="935">
        <v>2</v>
      </c>
      <c r="O43" s="935">
        <v>0</v>
      </c>
      <c r="P43" s="935">
        <v>2</v>
      </c>
      <c r="Q43" s="935">
        <v>200</v>
      </c>
      <c r="R43" s="936">
        <f t="shared" si="0"/>
        <v>270</v>
      </c>
      <c r="S43" s="811">
        <f t="shared" si="2"/>
        <v>0.9238302502720348</v>
      </c>
    </row>
    <row r="44" spans="1:19" s="822" customFormat="1" ht="19.5" customHeight="1">
      <c r="A44" s="820">
        <v>1</v>
      </c>
      <c r="B44" s="821" t="s">
        <v>710</v>
      </c>
      <c r="C44" s="923">
        <v>269</v>
      </c>
      <c r="D44" s="926">
        <v>61</v>
      </c>
      <c r="E44" s="926">
        <v>208</v>
      </c>
      <c r="F44" s="927">
        <v>1</v>
      </c>
      <c r="G44" s="926">
        <v>0</v>
      </c>
      <c r="H44" s="923">
        <v>268</v>
      </c>
      <c r="I44" s="923">
        <v>221</v>
      </c>
      <c r="J44" s="926">
        <v>195</v>
      </c>
      <c r="K44" s="926">
        <v>8</v>
      </c>
      <c r="L44" s="926">
        <v>16</v>
      </c>
      <c r="M44" s="926">
        <v>0</v>
      </c>
      <c r="N44" s="927">
        <v>2</v>
      </c>
      <c r="O44" s="926">
        <v>0</v>
      </c>
      <c r="P44" s="926">
        <v>0</v>
      </c>
      <c r="Q44" s="926">
        <v>47</v>
      </c>
      <c r="R44" s="810">
        <f t="shared" si="0"/>
        <v>65</v>
      </c>
      <c r="S44" s="811">
        <f t="shared" si="2"/>
        <v>0.918552036199095</v>
      </c>
    </row>
    <row r="45" spans="1:19" s="822" customFormat="1" ht="19.5" customHeight="1">
      <c r="A45" s="820">
        <v>2</v>
      </c>
      <c r="B45" s="821" t="s">
        <v>711</v>
      </c>
      <c r="C45" s="923">
        <v>272</v>
      </c>
      <c r="D45" s="926">
        <v>34</v>
      </c>
      <c r="E45" s="926">
        <v>238</v>
      </c>
      <c r="F45" s="927">
        <v>12</v>
      </c>
      <c r="G45" s="926">
        <v>0</v>
      </c>
      <c r="H45" s="923">
        <v>260</v>
      </c>
      <c r="I45" s="923">
        <v>226</v>
      </c>
      <c r="J45" s="926">
        <v>219</v>
      </c>
      <c r="K45" s="926">
        <v>3</v>
      </c>
      <c r="L45" s="926">
        <v>3</v>
      </c>
      <c r="M45" s="926">
        <v>0</v>
      </c>
      <c r="N45" s="927">
        <v>0</v>
      </c>
      <c r="O45" s="926">
        <v>0</v>
      </c>
      <c r="P45" s="926">
        <v>1</v>
      </c>
      <c r="Q45" s="926">
        <v>34</v>
      </c>
      <c r="R45" s="810">
        <f t="shared" si="0"/>
        <v>38</v>
      </c>
      <c r="S45" s="811">
        <f t="shared" si="2"/>
        <v>0.9823008849557522</v>
      </c>
    </row>
    <row r="46" spans="1:19" s="822" customFormat="1" ht="19.5" customHeight="1">
      <c r="A46" s="820">
        <v>3</v>
      </c>
      <c r="B46" s="821" t="s">
        <v>712</v>
      </c>
      <c r="C46" s="923">
        <v>229</v>
      </c>
      <c r="D46" s="926">
        <v>54</v>
      </c>
      <c r="E46" s="926">
        <v>175</v>
      </c>
      <c r="F46" s="927">
        <v>0</v>
      </c>
      <c r="G46" s="926">
        <v>0</v>
      </c>
      <c r="H46" s="923">
        <v>229</v>
      </c>
      <c r="I46" s="923">
        <v>179</v>
      </c>
      <c r="J46" s="926">
        <v>152</v>
      </c>
      <c r="K46" s="926">
        <v>4</v>
      </c>
      <c r="L46" s="926">
        <v>22</v>
      </c>
      <c r="M46" s="926">
        <v>0</v>
      </c>
      <c r="N46" s="927">
        <v>0</v>
      </c>
      <c r="O46" s="926">
        <v>0</v>
      </c>
      <c r="P46" s="926">
        <v>1</v>
      </c>
      <c r="Q46" s="926">
        <v>50</v>
      </c>
      <c r="R46" s="810">
        <f t="shared" si="0"/>
        <v>73</v>
      </c>
      <c r="S46" s="811">
        <f t="shared" si="2"/>
        <v>0.8715083798882681</v>
      </c>
    </row>
    <row r="47" spans="1:19" s="822" customFormat="1" ht="19.5" customHeight="1">
      <c r="A47" s="820"/>
      <c r="B47" s="821" t="s">
        <v>713</v>
      </c>
      <c r="C47" s="923">
        <v>122</v>
      </c>
      <c r="D47" s="926">
        <v>25</v>
      </c>
      <c r="E47" s="926">
        <v>97</v>
      </c>
      <c r="F47" s="927">
        <v>0</v>
      </c>
      <c r="G47" s="926">
        <v>0</v>
      </c>
      <c r="H47" s="923">
        <v>122</v>
      </c>
      <c r="I47" s="923">
        <v>105</v>
      </c>
      <c r="J47" s="926">
        <v>98</v>
      </c>
      <c r="K47" s="926">
        <v>5</v>
      </c>
      <c r="L47" s="926">
        <v>2</v>
      </c>
      <c r="M47" s="926">
        <v>0</v>
      </c>
      <c r="N47" s="927">
        <v>0</v>
      </c>
      <c r="O47" s="926">
        <v>0</v>
      </c>
      <c r="P47" s="926">
        <v>0</v>
      </c>
      <c r="Q47" s="926">
        <v>17</v>
      </c>
      <c r="R47" s="810">
        <f t="shared" si="0"/>
        <v>19</v>
      </c>
      <c r="S47" s="811">
        <f t="shared" si="2"/>
        <v>0.9809523809523809</v>
      </c>
    </row>
    <row r="48" spans="1:19" s="822" customFormat="1" ht="19.5" customHeight="1">
      <c r="A48" s="820">
        <v>4</v>
      </c>
      <c r="B48" s="821" t="s">
        <v>714</v>
      </c>
      <c r="C48" s="923">
        <v>240</v>
      </c>
      <c r="D48" s="926">
        <v>58</v>
      </c>
      <c r="E48" s="926">
        <v>182</v>
      </c>
      <c r="F48" s="927">
        <v>0</v>
      </c>
      <c r="G48" s="926">
        <v>0</v>
      </c>
      <c r="H48" s="923">
        <v>240</v>
      </c>
      <c r="I48" s="923">
        <v>188</v>
      </c>
      <c r="J48" s="926">
        <v>161</v>
      </c>
      <c r="K48" s="926">
        <v>4</v>
      </c>
      <c r="L48" s="926">
        <v>23</v>
      </c>
      <c r="M48" s="926">
        <v>0</v>
      </c>
      <c r="N48" s="927">
        <v>0</v>
      </c>
      <c r="O48" s="926">
        <v>0</v>
      </c>
      <c r="P48" s="926">
        <v>0</v>
      </c>
      <c r="Q48" s="926">
        <v>52</v>
      </c>
      <c r="R48" s="810">
        <f t="shared" si="0"/>
        <v>75</v>
      </c>
      <c r="S48" s="811">
        <f t="shared" si="2"/>
        <v>0.8776595744680851</v>
      </c>
    </row>
    <row r="49" spans="1:19" s="819" customFormat="1" ht="19.5" customHeight="1">
      <c r="A49" s="933">
        <v>6</v>
      </c>
      <c r="B49" s="934" t="s">
        <v>715</v>
      </c>
      <c r="C49" s="935">
        <v>830</v>
      </c>
      <c r="D49" s="935">
        <v>215</v>
      </c>
      <c r="E49" s="935">
        <v>615</v>
      </c>
      <c r="F49" s="935">
        <v>4</v>
      </c>
      <c r="G49" s="935">
        <v>0</v>
      </c>
      <c r="H49" s="935">
        <v>826</v>
      </c>
      <c r="I49" s="935">
        <v>673</v>
      </c>
      <c r="J49" s="935">
        <v>515</v>
      </c>
      <c r="K49" s="935">
        <v>18</v>
      </c>
      <c r="L49" s="935">
        <v>139</v>
      </c>
      <c r="M49" s="935">
        <v>0</v>
      </c>
      <c r="N49" s="935">
        <v>1</v>
      </c>
      <c r="O49" s="935">
        <v>0</v>
      </c>
      <c r="P49" s="935">
        <v>0</v>
      </c>
      <c r="Q49" s="935">
        <v>153</v>
      </c>
      <c r="R49" s="936">
        <f t="shared" si="0"/>
        <v>293</v>
      </c>
      <c r="S49" s="811">
        <f t="shared" si="2"/>
        <v>0.7919762258543833</v>
      </c>
    </row>
    <row r="50" spans="1:19" s="822" customFormat="1" ht="19.5" customHeight="1">
      <c r="A50" s="820" t="s">
        <v>52</v>
      </c>
      <c r="B50" s="821" t="s">
        <v>716</v>
      </c>
      <c r="C50" s="923">
        <v>363</v>
      </c>
      <c r="D50" s="926">
        <v>99</v>
      </c>
      <c r="E50" s="926">
        <v>264</v>
      </c>
      <c r="F50" s="926">
        <v>2</v>
      </c>
      <c r="G50" s="926">
        <v>0</v>
      </c>
      <c r="H50" s="923">
        <v>361</v>
      </c>
      <c r="I50" s="923">
        <v>289</v>
      </c>
      <c r="J50" s="926">
        <v>232</v>
      </c>
      <c r="K50" s="926">
        <v>5</v>
      </c>
      <c r="L50" s="926">
        <v>52</v>
      </c>
      <c r="M50" s="926">
        <v>0</v>
      </c>
      <c r="N50" s="926">
        <v>0</v>
      </c>
      <c r="O50" s="926">
        <v>0</v>
      </c>
      <c r="P50" s="926">
        <v>0</v>
      </c>
      <c r="Q50" s="926">
        <v>72</v>
      </c>
      <c r="R50" s="810">
        <f t="shared" si="0"/>
        <v>124</v>
      </c>
      <c r="S50" s="811">
        <f t="shared" si="2"/>
        <v>0.8200692041522492</v>
      </c>
    </row>
    <row r="51" spans="1:19" s="822" customFormat="1" ht="19.5" customHeight="1">
      <c r="A51" s="820" t="s">
        <v>53</v>
      </c>
      <c r="B51" s="821" t="s">
        <v>717</v>
      </c>
      <c r="C51" s="923">
        <v>193</v>
      </c>
      <c r="D51" s="926">
        <v>62</v>
      </c>
      <c r="E51" s="926">
        <v>131</v>
      </c>
      <c r="F51" s="926"/>
      <c r="G51" s="926">
        <v>0</v>
      </c>
      <c r="H51" s="923">
        <v>193</v>
      </c>
      <c r="I51" s="923">
        <v>150</v>
      </c>
      <c r="J51" s="926">
        <v>105</v>
      </c>
      <c r="K51" s="926">
        <v>9</v>
      </c>
      <c r="L51" s="926">
        <v>35</v>
      </c>
      <c r="M51" s="926"/>
      <c r="N51" s="926">
        <v>1</v>
      </c>
      <c r="O51" s="926"/>
      <c r="P51" s="926"/>
      <c r="Q51" s="926">
        <v>43</v>
      </c>
      <c r="R51" s="810">
        <f t="shared" si="0"/>
        <v>79</v>
      </c>
      <c r="S51" s="811">
        <f t="shared" si="2"/>
        <v>0.76</v>
      </c>
    </row>
    <row r="52" spans="1:19" s="822" customFormat="1" ht="19.5" customHeight="1">
      <c r="A52" s="820" t="s">
        <v>58</v>
      </c>
      <c r="B52" s="821" t="s">
        <v>742</v>
      </c>
      <c r="C52" s="923">
        <v>274</v>
      </c>
      <c r="D52" s="926">
        <v>54</v>
      </c>
      <c r="E52" s="926">
        <v>220</v>
      </c>
      <c r="F52" s="926">
        <v>2</v>
      </c>
      <c r="G52" s="926">
        <v>0</v>
      </c>
      <c r="H52" s="923">
        <v>272</v>
      </c>
      <c r="I52" s="923">
        <v>234</v>
      </c>
      <c r="J52" s="926">
        <v>178</v>
      </c>
      <c r="K52" s="926">
        <v>4</v>
      </c>
      <c r="L52" s="926">
        <v>52</v>
      </c>
      <c r="M52" s="926"/>
      <c r="N52" s="926"/>
      <c r="O52" s="926"/>
      <c r="P52" s="926"/>
      <c r="Q52" s="926">
        <v>38</v>
      </c>
      <c r="R52" s="810">
        <f t="shared" si="0"/>
        <v>90</v>
      </c>
      <c r="S52" s="811">
        <f t="shared" si="2"/>
        <v>0.7777777777777778</v>
      </c>
    </row>
    <row r="53" spans="1:19" s="898" customFormat="1" ht="19.5" customHeight="1">
      <c r="A53" s="933">
        <v>7</v>
      </c>
      <c r="B53" s="934" t="s">
        <v>718</v>
      </c>
      <c r="C53" s="935">
        <v>835</v>
      </c>
      <c r="D53" s="941">
        <v>232</v>
      </c>
      <c r="E53" s="941">
        <v>603</v>
      </c>
      <c r="F53" s="941">
        <v>7</v>
      </c>
      <c r="G53" s="941">
        <v>0</v>
      </c>
      <c r="H53" s="935">
        <v>828</v>
      </c>
      <c r="I53" s="935">
        <v>570</v>
      </c>
      <c r="J53" s="941">
        <v>525</v>
      </c>
      <c r="K53" s="941">
        <v>19</v>
      </c>
      <c r="L53" s="941">
        <v>26</v>
      </c>
      <c r="M53" s="941">
        <v>0</v>
      </c>
      <c r="N53" s="941">
        <v>0</v>
      </c>
      <c r="O53" s="941">
        <v>0</v>
      </c>
      <c r="P53" s="941">
        <v>0</v>
      </c>
      <c r="Q53" s="941">
        <v>258</v>
      </c>
      <c r="R53" s="936">
        <f t="shared" si="0"/>
        <v>284</v>
      </c>
      <c r="S53" s="811">
        <f t="shared" si="2"/>
        <v>0.9543859649122807</v>
      </c>
    </row>
    <row r="54" spans="1:19" s="822" customFormat="1" ht="19.5" customHeight="1">
      <c r="A54" s="820">
        <v>1</v>
      </c>
      <c r="B54" s="821" t="s">
        <v>719</v>
      </c>
      <c r="C54" s="923">
        <v>110</v>
      </c>
      <c r="D54" s="926">
        <v>32</v>
      </c>
      <c r="E54" s="926">
        <v>78</v>
      </c>
      <c r="F54" s="926">
        <v>0</v>
      </c>
      <c r="G54" s="926"/>
      <c r="H54" s="923">
        <v>110</v>
      </c>
      <c r="I54" s="923">
        <v>84</v>
      </c>
      <c r="J54" s="926">
        <v>79</v>
      </c>
      <c r="K54" s="926">
        <v>3</v>
      </c>
      <c r="L54" s="926">
        <v>2</v>
      </c>
      <c r="M54" s="926">
        <v>0</v>
      </c>
      <c r="N54" s="926">
        <v>0</v>
      </c>
      <c r="O54" s="926">
        <v>0</v>
      </c>
      <c r="P54" s="926">
        <v>0</v>
      </c>
      <c r="Q54" s="926">
        <v>26</v>
      </c>
      <c r="R54" s="810">
        <f t="shared" si="0"/>
        <v>28</v>
      </c>
      <c r="S54" s="811">
        <f t="shared" si="2"/>
        <v>0.9761904761904762</v>
      </c>
    </row>
    <row r="55" spans="1:19" s="819" customFormat="1" ht="19.5" customHeight="1">
      <c r="A55" s="820">
        <v>2</v>
      </c>
      <c r="B55" s="821" t="s">
        <v>727</v>
      </c>
      <c r="C55" s="923">
        <v>274</v>
      </c>
      <c r="D55" s="923">
        <v>62</v>
      </c>
      <c r="E55" s="923">
        <v>212</v>
      </c>
      <c r="F55" s="923">
        <v>4</v>
      </c>
      <c r="G55" s="923"/>
      <c r="H55" s="923">
        <v>270</v>
      </c>
      <c r="I55" s="923">
        <v>204</v>
      </c>
      <c r="J55" s="923">
        <v>189</v>
      </c>
      <c r="K55" s="923">
        <v>3</v>
      </c>
      <c r="L55" s="923">
        <v>12</v>
      </c>
      <c r="M55" s="923">
        <v>0</v>
      </c>
      <c r="N55" s="923">
        <v>0</v>
      </c>
      <c r="O55" s="923">
        <v>0</v>
      </c>
      <c r="P55" s="923">
        <v>0</v>
      </c>
      <c r="Q55" s="923">
        <v>66</v>
      </c>
      <c r="R55" s="810">
        <f t="shared" si="0"/>
        <v>78</v>
      </c>
      <c r="S55" s="811">
        <f t="shared" si="2"/>
        <v>0.9411764705882353</v>
      </c>
    </row>
    <row r="56" spans="1:19" s="822" customFormat="1" ht="19.5" customHeight="1">
      <c r="A56" s="820">
        <v>3</v>
      </c>
      <c r="B56" s="821" t="s">
        <v>720</v>
      </c>
      <c r="C56" s="923">
        <v>253</v>
      </c>
      <c r="D56" s="926">
        <v>85</v>
      </c>
      <c r="E56" s="926">
        <v>168</v>
      </c>
      <c r="F56" s="926">
        <v>2</v>
      </c>
      <c r="G56" s="926"/>
      <c r="H56" s="923">
        <v>251</v>
      </c>
      <c r="I56" s="923">
        <v>145</v>
      </c>
      <c r="J56" s="926">
        <v>129</v>
      </c>
      <c r="K56" s="926">
        <v>9</v>
      </c>
      <c r="L56" s="926">
        <v>7</v>
      </c>
      <c r="M56" s="926">
        <v>0</v>
      </c>
      <c r="N56" s="926">
        <v>0</v>
      </c>
      <c r="O56" s="926">
        <v>0</v>
      </c>
      <c r="P56" s="926">
        <v>0</v>
      </c>
      <c r="Q56" s="926">
        <v>106</v>
      </c>
      <c r="R56" s="810">
        <f t="shared" si="0"/>
        <v>113</v>
      </c>
      <c r="S56" s="811">
        <f t="shared" si="2"/>
        <v>0.9517241379310345</v>
      </c>
    </row>
    <row r="57" spans="1:19" s="822" customFormat="1" ht="19.5" customHeight="1">
      <c r="A57" s="820">
        <v>4</v>
      </c>
      <c r="B57" s="821" t="s">
        <v>721</v>
      </c>
      <c r="C57" s="923">
        <v>198</v>
      </c>
      <c r="D57" s="926">
        <v>53</v>
      </c>
      <c r="E57" s="926">
        <v>145</v>
      </c>
      <c r="F57" s="926">
        <v>1</v>
      </c>
      <c r="G57" s="926"/>
      <c r="H57" s="923">
        <v>197</v>
      </c>
      <c r="I57" s="923">
        <v>137</v>
      </c>
      <c r="J57" s="926">
        <v>128</v>
      </c>
      <c r="K57" s="926">
        <v>4</v>
      </c>
      <c r="L57" s="926">
        <v>5</v>
      </c>
      <c r="M57" s="926">
        <v>0</v>
      </c>
      <c r="N57" s="926">
        <v>0</v>
      </c>
      <c r="O57" s="926">
        <v>0</v>
      </c>
      <c r="P57" s="926">
        <v>0</v>
      </c>
      <c r="Q57" s="926">
        <v>60</v>
      </c>
      <c r="R57" s="810">
        <f t="shared" si="0"/>
        <v>65</v>
      </c>
      <c r="S57" s="811">
        <f t="shared" si="2"/>
        <v>0.9635036496350365</v>
      </c>
    </row>
    <row r="58" spans="1:19" s="822" customFormat="1" ht="19.5" customHeight="1">
      <c r="A58" s="933">
        <v>8</v>
      </c>
      <c r="B58" s="934" t="s">
        <v>722</v>
      </c>
      <c r="C58" s="940">
        <v>926</v>
      </c>
      <c r="D58" s="942">
        <v>144</v>
      </c>
      <c r="E58" s="942">
        <v>782</v>
      </c>
      <c r="F58" s="942">
        <v>5</v>
      </c>
      <c r="G58" s="942">
        <v>0</v>
      </c>
      <c r="H58" s="940">
        <v>921</v>
      </c>
      <c r="I58" s="940">
        <v>796</v>
      </c>
      <c r="J58" s="942">
        <v>700</v>
      </c>
      <c r="K58" s="942">
        <v>12</v>
      </c>
      <c r="L58" s="942">
        <v>80</v>
      </c>
      <c r="M58" s="942">
        <v>1</v>
      </c>
      <c r="N58" s="942">
        <v>0</v>
      </c>
      <c r="O58" s="942">
        <v>0</v>
      </c>
      <c r="P58" s="942">
        <v>3</v>
      </c>
      <c r="Q58" s="942">
        <v>125</v>
      </c>
      <c r="R58" s="936">
        <f t="shared" si="0"/>
        <v>209</v>
      </c>
      <c r="S58" s="811">
        <f t="shared" si="2"/>
        <v>0.8944723618090452</v>
      </c>
    </row>
    <row r="59" spans="1:19" s="819" customFormat="1" ht="19.5" customHeight="1">
      <c r="A59" s="820" t="s">
        <v>52</v>
      </c>
      <c r="B59" s="821" t="s">
        <v>723</v>
      </c>
      <c r="C59" s="923">
        <v>287</v>
      </c>
      <c r="D59" s="923">
        <v>50</v>
      </c>
      <c r="E59" s="923">
        <v>237</v>
      </c>
      <c r="F59" s="923">
        <v>0</v>
      </c>
      <c r="G59" s="923"/>
      <c r="H59" s="923">
        <v>287</v>
      </c>
      <c r="I59" s="923">
        <v>235</v>
      </c>
      <c r="J59" s="923">
        <v>201</v>
      </c>
      <c r="K59" s="923">
        <v>4</v>
      </c>
      <c r="L59" s="923">
        <v>30</v>
      </c>
      <c r="M59" s="923">
        <v>0</v>
      </c>
      <c r="N59" s="923">
        <v>0</v>
      </c>
      <c r="O59" s="923">
        <v>0</v>
      </c>
      <c r="P59" s="923">
        <v>0</v>
      </c>
      <c r="Q59" s="923">
        <v>52</v>
      </c>
      <c r="R59" s="810">
        <f t="shared" si="0"/>
        <v>82</v>
      </c>
      <c r="S59" s="811">
        <f t="shared" si="2"/>
        <v>0.8723404255319149</v>
      </c>
    </row>
    <row r="60" spans="1:19" s="822" customFormat="1" ht="19.5" customHeight="1">
      <c r="A60" s="823" t="s">
        <v>53</v>
      </c>
      <c r="B60" s="824" t="s">
        <v>724</v>
      </c>
      <c r="C60" s="923">
        <v>269</v>
      </c>
      <c r="D60" s="926">
        <v>29</v>
      </c>
      <c r="E60" s="928">
        <v>240</v>
      </c>
      <c r="F60" s="927">
        <v>4</v>
      </c>
      <c r="G60" s="928"/>
      <c r="H60" s="923">
        <v>265</v>
      </c>
      <c r="I60" s="923">
        <v>238</v>
      </c>
      <c r="J60" s="928">
        <v>222</v>
      </c>
      <c r="K60" s="928">
        <v>1</v>
      </c>
      <c r="L60" s="928">
        <v>12</v>
      </c>
      <c r="M60" s="928">
        <v>0</v>
      </c>
      <c r="N60" s="927">
        <v>0</v>
      </c>
      <c r="O60" s="928">
        <v>0</v>
      </c>
      <c r="P60" s="928">
        <v>3</v>
      </c>
      <c r="Q60" s="928">
        <v>27</v>
      </c>
      <c r="R60" s="810">
        <f t="shared" si="0"/>
        <v>42</v>
      </c>
      <c r="S60" s="811">
        <f t="shared" si="2"/>
        <v>0.9369747899159664</v>
      </c>
    </row>
    <row r="61" spans="1:19" s="822" customFormat="1" ht="19.5" customHeight="1">
      <c r="A61" s="823" t="s">
        <v>58</v>
      </c>
      <c r="B61" s="824" t="s">
        <v>725</v>
      </c>
      <c r="C61" s="923">
        <v>247</v>
      </c>
      <c r="D61" s="926">
        <v>51</v>
      </c>
      <c r="E61" s="928">
        <v>196</v>
      </c>
      <c r="F61" s="927">
        <v>1</v>
      </c>
      <c r="G61" s="928"/>
      <c r="H61" s="923">
        <v>246</v>
      </c>
      <c r="I61" s="923">
        <v>214</v>
      </c>
      <c r="J61" s="928">
        <v>175</v>
      </c>
      <c r="K61" s="928">
        <v>6</v>
      </c>
      <c r="L61" s="928">
        <v>32</v>
      </c>
      <c r="M61" s="928">
        <v>1</v>
      </c>
      <c r="N61" s="927">
        <v>0</v>
      </c>
      <c r="O61" s="928">
        <v>0</v>
      </c>
      <c r="P61" s="928">
        <v>0</v>
      </c>
      <c r="Q61" s="928">
        <v>32</v>
      </c>
      <c r="R61" s="810">
        <f t="shared" si="0"/>
        <v>65</v>
      </c>
      <c r="S61" s="811">
        <f t="shared" si="2"/>
        <v>0.8457943925233645</v>
      </c>
    </row>
    <row r="62" spans="1:19" s="822" customFormat="1" ht="19.5" customHeight="1">
      <c r="A62" s="825" t="s">
        <v>73</v>
      </c>
      <c r="B62" s="826" t="s">
        <v>726</v>
      </c>
      <c r="C62" s="923">
        <v>123</v>
      </c>
      <c r="D62" s="928">
        <v>14</v>
      </c>
      <c r="E62" s="928">
        <v>109</v>
      </c>
      <c r="F62" s="927">
        <v>0</v>
      </c>
      <c r="G62" s="928"/>
      <c r="H62" s="923">
        <v>123</v>
      </c>
      <c r="I62" s="923">
        <v>109</v>
      </c>
      <c r="J62" s="928">
        <v>102</v>
      </c>
      <c r="K62" s="928">
        <v>1</v>
      </c>
      <c r="L62" s="928">
        <v>6</v>
      </c>
      <c r="M62" s="928">
        <v>0</v>
      </c>
      <c r="N62" s="927">
        <v>0</v>
      </c>
      <c r="O62" s="928">
        <v>0</v>
      </c>
      <c r="P62" s="928">
        <v>0</v>
      </c>
      <c r="Q62" s="928">
        <v>14</v>
      </c>
      <c r="R62" s="810">
        <f t="shared" si="0"/>
        <v>20</v>
      </c>
      <c r="S62" s="811">
        <f t="shared" si="2"/>
        <v>0.944954128440367</v>
      </c>
    </row>
    <row r="63" spans="1:19" ht="18.75">
      <c r="A63" s="555"/>
      <c r="B63" s="1365"/>
      <c r="C63" s="1365"/>
      <c r="D63" s="1365"/>
      <c r="E63" s="561"/>
      <c r="F63" s="561"/>
      <c r="G63" s="561"/>
      <c r="H63" s="561"/>
      <c r="I63" s="561"/>
      <c r="J63" s="561"/>
      <c r="K63" s="561"/>
      <c r="L63" s="561"/>
      <c r="M63" s="561"/>
      <c r="N63" s="1346"/>
      <c r="O63" s="1346"/>
      <c r="P63" s="1346"/>
      <c r="Q63" s="1346"/>
      <c r="R63" s="1346"/>
      <c r="S63" s="1346"/>
    </row>
    <row r="64" spans="1:19" s="412" customFormat="1" ht="29.25" customHeight="1">
      <c r="A64" s="1374"/>
      <c r="B64" s="1374"/>
      <c r="C64" s="1374"/>
      <c r="D64" s="1374"/>
      <c r="E64" s="1374"/>
      <c r="F64" s="567"/>
      <c r="G64" s="567"/>
      <c r="H64" s="567"/>
      <c r="I64" s="567"/>
      <c r="J64" s="567"/>
      <c r="K64" s="567"/>
      <c r="L64" s="567"/>
      <c r="M64" s="567"/>
      <c r="N64" s="1375" t="str">
        <f>+'Thong tin'!B8</f>
        <v>Thái Bình, ngày 05 tháng 10 năm 2016</v>
      </c>
      <c r="O64" s="1375"/>
      <c r="P64" s="1375"/>
      <c r="Q64" s="1375"/>
      <c r="R64" s="1375"/>
      <c r="S64" s="1375"/>
    </row>
    <row r="65" spans="1:19" s="412" customFormat="1" ht="29.25" customHeight="1">
      <c r="A65" s="899"/>
      <c r="B65" s="899"/>
      <c r="C65" s="899"/>
      <c r="D65" s="899"/>
      <c r="E65" s="899"/>
      <c r="F65" s="567"/>
      <c r="G65" s="567"/>
      <c r="H65" s="567"/>
      <c r="I65" s="567"/>
      <c r="J65" s="567"/>
      <c r="K65" s="567"/>
      <c r="L65" s="567"/>
      <c r="M65" s="567"/>
      <c r="N65" s="1381" t="str">
        <f>+'Thong tin'!B9</f>
        <v>KT. CỤC TRƯỞNG</v>
      </c>
      <c r="O65" s="1381"/>
      <c r="P65" s="1381"/>
      <c r="Q65" s="1381"/>
      <c r="R65" s="1381"/>
      <c r="S65" s="1381"/>
    </row>
    <row r="66" spans="1:19" s="413" customFormat="1" ht="19.5" customHeight="1">
      <c r="A66" s="571"/>
      <c r="B66" s="1312" t="s">
        <v>4</v>
      </c>
      <c r="C66" s="1312"/>
      <c r="D66" s="1312"/>
      <c r="E66" s="1312"/>
      <c r="F66" s="565"/>
      <c r="G66" s="565"/>
      <c r="H66" s="565"/>
      <c r="I66" s="565"/>
      <c r="J66" s="565"/>
      <c r="K66" s="565"/>
      <c r="L66" s="565"/>
      <c r="M66" s="565"/>
      <c r="N66" s="1381" t="str">
        <f>'Thong tin'!B7</f>
        <v>PHÓ CỤC TRƯỞNG</v>
      </c>
      <c r="O66" s="1381"/>
      <c r="P66" s="1381"/>
      <c r="Q66" s="1381"/>
      <c r="R66" s="1381"/>
      <c r="S66" s="1381"/>
    </row>
    <row r="67" spans="1:19" ht="18.75">
      <c r="A67" s="555"/>
      <c r="B67" s="555"/>
      <c r="C67" s="555"/>
      <c r="D67" s="561"/>
      <c r="E67" s="561"/>
      <c r="F67" s="561"/>
      <c r="G67" s="561"/>
      <c r="H67" s="561"/>
      <c r="I67" s="561"/>
      <c r="J67" s="561"/>
      <c r="K67" s="561"/>
      <c r="L67" s="561"/>
      <c r="M67" s="561"/>
      <c r="N67" s="561"/>
      <c r="O67" s="561"/>
      <c r="P67" s="561"/>
      <c r="Q67" s="561"/>
      <c r="R67" s="555"/>
      <c r="S67" s="555"/>
    </row>
    <row r="68" spans="1:19" ht="18.75">
      <c r="A68" s="555"/>
      <c r="B68" s="1346"/>
      <c r="C68" s="1346"/>
      <c r="D68" s="1346"/>
      <c r="E68" s="1346"/>
      <c r="F68" s="561"/>
      <c r="G68" s="561"/>
      <c r="H68" s="561"/>
      <c r="I68" s="561"/>
      <c r="J68" s="561"/>
      <c r="K68" s="561"/>
      <c r="L68" s="561"/>
      <c r="M68" s="561"/>
      <c r="N68" s="561"/>
      <c r="O68" s="561"/>
      <c r="P68" s="1346"/>
      <c r="Q68" s="1346"/>
      <c r="R68" s="1346"/>
      <c r="S68" s="555"/>
    </row>
    <row r="69" spans="1:19" ht="15.75" customHeight="1">
      <c r="A69" s="572"/>
      <c r="B69" s="555"/>
      <c r="C69" s="555"/>
      <c r="D69" s="561"/>
      <c r="E69" s="561"/>
      <c r="F69" s="561"/>
      <c r="G69" s="561"/>
      <c r="H69" s="561"/>
      <c r="I69" s="561"/>
      <c r="J69" s="561"/>
      <c r="K69" s="561"/>
      <c r="L69" s="561"/>
      <c r="M69" s="561"/>
      <c r="N69" s="561"/>
      <c r="O69" s="561"/>
      <c r="P69" s="561"/>
      <c r="Q69" s="561"/>
      <c r="R69" s="555"/>
      <c r="S69" s="555"/>
    </row>
    <row r="70" spans="1:19" ht="15.75" customHeight="1">
      <c r="A70" s="555"/>
      <c r="B70" s="1382"/>
      <c r="C70" s="1382"/>
      <c r="D70" s="1382"/>
      <c r="E70" s="1382"/>
      <c r="F70" s="1382"/>
      <c r="G70" s="1382"/>
      <c r="H70" s="1382"/>
      <c r="I70" s="1382"/>
      <c r="J70" s="1382"/>
      <c r="K70" s="1382"/>
      <c r="L70" s="1382"/>
      <c r="M70" s="1382"/>
      <c r="N70" s="1382"/>
      <c r="O70" s="1382"/>
      <c r="P70" s="561"/>
      <c r="Q70" s="561"/>
      <c r="R70" s="555"/>
      <c r="S70" s="555"/>
    </row>
    <row r="71" spans="1:19" ht="18.75">
      <c r="A71" s="566"/>
      <c r="B71" s="566"/>
      <c r="C71" s="566"/>
      <c r="D71" s="566"/>
      <c r="E71" s="566"/>
      <c r="F71" s="566"/>
      <c r="G71" s="566"/>
      <c r="H71" s="566"/>
      <c r="I71" s="566"/>
      <c r="J71" s="566"/>
      <c r="K71" s="566"/>
      <c r="L71" s="566"/>
      <c r="M71" s="566"/>
      <c r="N71" s="566"/>
      <c r="O71" s="566"/>
      <c r="P71" s="566"/>
      <c r="Q71" s="555"/>
      <c r="R71" s="555"/>
      <c r="S71" s="555"/>
    </row>
    <row r="72" spans="1:19" ht="18.75">
      <c r="A72" s="555"/>
      <c r="B72" s="555"/>
      <c r="C72" s="555"/>
      <c r="D72" s="555"/>
      <c r="E72" s="555"/>
      <c r="F72" s="555"/>
      <c r="G72" s="555"/>
      <c r="H72" s="555"/>
      <c r="I72" s="555"/>
      <c r="J72" s="555"/>
      <c r="K72" s="555"/>
      <c r="L72" s="555"/>
      <c r="M72" s="555"/>
      <c r="N72" s="555"/>
      <c r="O72" s="555"/>
      <c r="P72" s="555"/>
      <c r="Q72" s="555"/>
      <c r="R72" s="555"/>
      <c r="S72" s="555"/>
    </row>
    <row r="73" spans="1:19" ht="18.75">
      <c r="A73" s="555"/>
      <c r="B73" s="1292" t="str">
        <f>'Thong tin'!B5</f>
        <v>Vũ Văn Tuyên</v>
      </c>
      <c r="C73" s="1292"/>
      <c r="D73" s="1292"/>
      <c r="E73" s="1292"/>
      <c r="F73" s="555"/>
      <c r="G73" s="555"/>
      <c r="H73" s="555"/>
      <c r="I73" s="555"/>
      <c r="J73" s="555"/>
      <c r="K73" s="555"/>
      <c r="L73" s="555"/>
      <c r="M73" s="555"/>
      <c r="N73" s="1292" t="str">
        <f>'Thong tin'!B6</f>
        <v>Nguyễn Thái Bình</v>
      </c>
      <c r="O73" s="1292"/>
      <c r="P73" s="1292"/>
      <c r="Q73" s="1292"/>
      <c r="R73" s="1292"/>
      <c r="S73" s="1292"/>
    </row>
    <row r="74" spans="1:19" ht="18.75">
      <c r="A74" s="471"/>
      <c r="B74" s="471"/>
      <c r="C74" s="471"/>
      <c r="D74" s="471"/>
      <c r="E74" s="471"/>
      <c r="F74" s="471"/>
      <c r="G74" s="471"/>
      <c r="H74" s="471"/>
      <c r="I74" s="471"/>
      <c r="J74" s="471"/>
      <c r="K74" s="471"/>
      <c r="L74" s="471"/>
      <c r="M74" s="471"/>
      <c r="N74" s="471"/>
      <c r="O74" s="471"/>
      <c r="P74" s="471"/>
      <c r="Q74" s="471"/>
      <c r="R74" s="471"/>
      <c r="S74" s="471"/>
    </row>
  </sheetData>
  <sheetProtection/>
  <mergeCells count="37">
    <mergeCell ref="B66:E66"/>
    <mergeCell ref="N66:S66"/>
    <mergeCell ref="N73:S73"/>
    <mergeCell ref="N63:S63"/>
    <mergeCell ref="B70:O70"/>
    <mergeCell ref="B63:D63"/>
    <mergeCell ref="B73:E73"/>
    <mergeCell ref="B68:E68"/>
    <mergeCell ref="P68:R68"/>
    <mergeCell ref="N65:S65"/>
    <mergeCell ref="P4:S4"/>
    <mergeCell ref="A6:B9"/>
    <mergeCell ref="H7:H9"/>
    <mergeCell ref="Q7:Q9"/>
    <mergeCell ref="I8:I9"/>
    <mergeCell ref="S6:S9"/>
    <mergeCell ref="I7:P7"/>
    <mergeCell ref="C7:C9"/>
    <mergeCell ref="D7:E7"/>
    <mergeCell ref="D8:D9"/>
    <mergeCell ref="R6:R9"/>
    <mergeCell ref="E8:E9"/>
    <mergeCell ref="J8:P8"/>
    <mergeCell ref="A64:E64"/>
    <mergeCell ref="N64:S64"/>
    <mergeCell ref="A10:B10"/>
    <mergeCell ref="A11:B11"/>
    <mergeCell ref="E1:O1"/>
    <mergeCell ref="E2:O2"/>
    <mergeCell ref="E3:O3"/>
    <mergeCell ref="F6:F9"/>
    <mergeCell ref="G6:G9"/>
    <mergeCell ref="H6:Q6"/>
    <mergeCell ref="C6:E6"/>
    <mergeCell ref="A2:D2"/>
    <mergeCell ref="P2:S2"/>
    <mergeCell ref="A3:D3"/>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2"/>
  <sheetViews>
    <sheetView showZeros="0" tabSelected="1" view="pageBreakPreview" zoomScale="85" zoomScaleNormal="85" zoomScaleSheetLayoutView="85" zoomScalePageLayoutView="0" workbookViewId="0" topLeftCell="A40">
      <selection activeCell="M59" sqref="M59:M62"/>
    </sheetView>
  </sheetViews>
  <sheetFormatPr defaultColWidth="9.00390625" defaultRowHeight="15.75"/>
  <cols>
    <col min="1" max="1" width="3.50390625" style="425" customWidth="1"/>
    <col min="2" max="2" width="23.875" style="425" customWidth="1"/>
    <col min="3" max="3" width="10.125" style="425" customWidth="1"/>
    <col min="4" max="4" width="9.375" style="425" customWidth="1"/>
    <col min="5" max="5" width="8.875" style="425" customWidth="1"/>
    <col min="6" max="6" width="6.25390625" style="425" customWidth="1"/>
    <col min="7" max="7" width="7.75390625" style="425" customWidth="1"/>
    <col min="8" max="8" width="9.375" style="425" customWidth="1"/>
    <col min="9" max="9" width="10.25390625" style="425" customWidth="1"/>
    <col min="10" max="10" width="8.625" style="425" customWidth="1"/>
    <col min="11" max="11" width="7.375" style="425" customWidth="1"/>
    <col min="12" max="12" width="5.875" style="425" customWidth="1"/>
    <col min="13" max="13" width="10.00390625" style="425" customWidth="1"/>
    <col min="14" max="14" width="7.50390625" style="425" customWidth="1"/>
    <col min="15" max="15" width="7.00390625" style="425" customWidth="1"/>
    <col min="16" max="16" width="6.375" style="425" customWidth="1"/>
    <col min="17" max="17" width="8.625" style="425" customWidth="1"/>
    <col min="18" max="18" width="7.875" style="425" customWidth="1"/>
    <col min="19" max="19" width="10.875" style="425" customWidth="1"/>
    <col min="20" max="20" width="6.75390625" style="425" customWidth="1"/>
    <col min="21" max="16384" width="9.00390625" style="425" customWidth="1"/>
  </cols>
  <sheetData>
    <row r="1" spans="1:20" s="447" customFormat="1" ht="20.25" customHeight="1">
      <c r="A1" s="512" t="s">
        <v>35</v>
      </c>
      <c r="B1" s="512"/>
      <c r="C1" s="512"/>
      <c r="D1" s="509"/>
      <c r="E1" s="1295" t="s">
        <v>83</v>
      </c>
      <c r="F1" s="1295"/>
      <c r="G1" s="1295"/>
      <c r="H1" s="1295"/>
      <c r="I1" s="1295"/>
      <c r="J1" s="1295"/>
      <c r="K1" s="1295"/>
      <c r="L1" s="1295"/>
      <c r="M1" s="1295"/>
      <c r="N1" s="1295"/>
      <c r="O1" s="1295"/>
      <c r="P1" s="1295"/>
      <c r="Q1" s="573" t="s">
        <v>580</v>
      </c>
      <c r="R1" s="500"/>
      <c r="S1" s="500"/>
      <c r="T1" s="500"/>
    </row>
    <row r="2" spans="1:20" ht="17.25" customHeight="1">
      <c r="A2" s="1396" t="s">
        <v>344</v>
      </c>
      <c r="B2" s="1396"/>
      <c r="C2" s="1396"/>
      <c r="D2" s="1396"/>
      <c r="E2" s="1294" t="s">
        <v>42</v>
      </c>
      <c r="F2" s="1294"/>
      <c r="G2" s="1294"/>
      <c r="H2" s="1294"/>
      <c r="I2" s="1294"/>
      <c r="J2" s="1294"/>
      <c r="K2" s="1294"/>
      <c r="L2" s="1294"/>
      <c r="M2" s="1294"/>
      <c r="N2" s="1294"/>
      <c r="O2" s="1294"/>
      <c r="P2" s="1294"/>
      <c r="Q2" s="1397" t="str">
        <f>'Thong tin'!B4</f>
        <v>CTHADS Tỉnh Thái Bình</v>
      </c>
      <c r="R2" s="1397"/>
      <c r="S2" s="1397"/>
      <c r="T2" s="1397"/>
    </row>
    <row r="3" spans="1:20" s="447" customFormat="1" ht="18" customHeight="1">
      <c r="A3" s="1383" t="s">
        <v>345</v>
      </c>
      <c r="B3" s="1383"/>
      <c r="C3" s="1383"/>
      <c r="D3" s="1383"/>
      <c r="E3" s="1367" t="str">
        <f>'Thong tin'!B3</f>
        <v>12 tháng / năm 2016</v>
      </c>
      <c r="F3" s="1367"/>
      <c r="G3" s="1367"/>
      <c r="H3" s="1367"/>
      <c r="I3" s="1367"/>
      <c r="J3" s="1367"/>
      <c r="K3" s="1367"/>
      <c r="L3" s="1367"/>
      <c r="M3" s="1367"/>
      <c r="N3" s="1367"/>
      <c r="O3" s="1367"/>
      <c r="P3" s="1367"/>
      <c r="Q3" s="573" t="s">
        <v>470</v>
      </c>
      <c r="R3" s="510"/>
      <c r="S3" s="500"/>
      <c r="T3" s="500"/>
    </row>
    <row r="4" spans="1:20" ht="14.25" customHeight="1">
      <c r="A4" s="511" t="s">
        <v>217</v>
      </c>
      <c r="B4" s="472"/>
      <c r="C4" s="472"/>
      <c r="D4" s="472"/>
      <c r="E4" s="472"/>
      <c r="F4" s="472"/>
      <c r="G4" s="472"/>
      <c r="H4" s="472"/>
      <c r="I4" s="472"/>
      <c r="J4" s="472"/>
      <c r="K4" s="472"/>
      <c r="L4" s="472"/>
      <c r="M4" s="472"/>
      <c r="N4" s="472"/>
      <c r="O4" s="516"/>
      <c r="P4" s="516"/>
      <c r="Q4" s="1390" t="s">
        <v>412</v>
      </c>
      <c r="R4" s="1390"/>
      <c r="S4" s="1390"/>
      <c r="T4" s="1390"/>
    </row>
    <row r="5" spans="1:20" s="447" customFormat="1" ht="21.75" customHeight="1" thickBot="1">
      <c r="A5" s="425"/>
      <c r="B5" s="24"/>
      <c r="C5" s="24"/>
      <c r="D5" s="425"/>
      <c r="E5" s="425"/>
      <c r="F5" s="425"/>
      <c r="G5" s="425"/>
      <c r="H5" s="425"/>
      <c r="I5" s="425"/>
      <c r="J5" s="425"/>
      <c r="K5" s="425"/>
      <c r="L5" s="425"/>
      <c r="M5" s="425"/>
      <c r="N5" s="425"/>
      <c r="O5" s="425"/>
      <c r="P5" s="425"/>
      <c r="Q5" s="1395" t="s">
        <v>581</v>
      </c>
      <c r="R5" s="1395"/>
      <c r="S5" s="1395"/>
      <c r="T5" s="1395"/>
    </row>
    <row r="6" spans="1:36" s="447" customFormat="1" ht="18.75" customHeight="1" thickTop="1">
      <c r="A6" s="1384" t="s">
        <v>72</v>
      </c>
      <c r="B6" s="1385"/>
      <c r="C6" s="1387" t="s">
        <v>218</v>
      </c>
      <c r="D6" s="1387"/>
      <c r="E6" s="1387"/>
      <c r="F6" s="1393" t="s">
        <v>134</v>
      </c>
      <c r="G6" s="1393" t="s">
        <v>219</v>
      </c>
      <c r="H6" s="1394" t="s">
        <v>137</v>
      </c>
      <c r="I6" s="1394"/>
      <c r="J6" s="1394"/>
      <c r="K6" s="1394"/>
      <c r="L6" s="1394"/>
      <c r="M6" s="1394"/>
      <c r="N6" s="1394"/>
      <c r="O6" s="1394"/>
      <c r="P6" s="1394"/>
      <c r="Q6" s="1394"/>
      <c r="R6" s="1394"/>
      <c r="S6" s="1387" t="s">
        <v>354</v>
      </c>
      <c r="T6" s="1391" t="s">
        <v>579</v>
      </c>
      <c r="U6" s="453"/>
      <c r="V6" s="453"/>
      <c r="W6" s="453"/>
      <c r="X6" s="453"/>
      <c r="Y6" s="453"/>
      <c r="Z6" s="453"/>
      <c r="AA6" s="453"/>
      <c r="AB6" s="453"/>
      <c r="AC6" s="453"/>
      <c r="AD6" s="453"/>
      <c r="AE6" s="453"/>
      <c r="AF6" s="453"/>
      <c r="AG6" s="453"/>
      <c r="AH6" s="453"/>
      <c r="AI6" s="453"/>
      <c r="AJ6" s="453"/>
    </row>
    <row r="7" spans="1:36" s="517" customFormat="1" ht="21" customHeight="1">
      <c r="A7" s="1386"/>
      <c r="B7" s="1324"/>
      <c r="C7" s="1370" t="s">
        <v>51</v>
      </c>
      <c r="D7" s="1373" t="s">
        <v>7</v>
      </c>
      <c r="E7" s="1373"/>
      <c r="F7" s="1368"/>
      <c r="G7" s="1368"/>
      <c r="H7" s="1368" t="s">
        <v>137</v>
      </c>
      <c r="I7" s="1370" t="s">
        <v>138</v>
      </c>
      <c r="J7" s="1370"/>
      <c r="K7" s="1370"/>
      <c r="L7" s="1370"/>
      <c r="M7" s="1370"/>
      <c r="N7" s="1370"/>
      <c r="O7" s="1370"/>
      <c r="P7" s="1370"/>
      <c r="Q7" s="1370"/>
      <c r="R7" s="1368" t="s">
        <v>220</v>
      </c>
      <c r="S7" s="1370"/>
      <c r="T7" s="1392"/>
      <c r="U7" s="500"/>
      <c r="V7" s="500"/>
      <c r="W7" s="500"/>
      <c r="X7" s="500"/>
      <c r="Y7" s="500"/>
      <c r="Z7" s="500"/>
      <c r="AA7" s="500"/>
      <c r="AB7" s="500"/>
      <c r="AC7" s="500"/>
      <c r="AD7" s="500"/>
      <c r="AE7" s="500"/>
      <c r="AF7" s="500"/>
      <c r="AG7" s="500"/>
      <c r="AH7" s="500"/>
      <c r="AI7" s="500"/>
      <c r="AJ7" s="500"/>
    </row>
    <row r="8" spans="1:36" s="447" customFormat="1" ht="21.75" customHeight="1">
      <c r="A8" s="1386"/>
      <c r="B8" s="1324"/>
      <c r="C8" s="1370"/>
      <c r="D8" s="1373" t="s">
        <v>221</v>
      </c>
      <c r="E8" s="1373" t="s">
        <v>222</v>
      </c>
      <c r="F8" s="1368"/>
      <c r="G8" s="1368"/>
      <c r="H8" s="1368"/>
      <c r="I8" s="1368" t="s">
        <v>578</v>
      </c>
      <c r="J8" s="1373" t="s">
        <v>7</v>
      </c>
      <c r="K8" s="1373"/>
      <c r="L8" s="1373"/>
      <c r="M8" s="1373"/>
      <c r="N8" s="1373"/>
      <c r="O8" s="1373"/>
      <c r="P8" s="1373"/>
      <c r="Q8" s="1373"/>
      <c r="R8" s="1368"/>
      <c r="S8" s="1370"/>
      <c r="T8" s="1392"/>
      <c r="U8" s="453"/>
      <c r="V8" s="453"/>
      <c r="W8" s="453"/>
      <c r="X8" s="453"/>
      <c r="Y8" s="453"/>
      <c r="Z8" s="453"/>
      <c r="AA8" s="453"/>
      <c r="AB8" s="453"/>
      <c r="AC8" s="453"/>
      <c r="AD8" s="453"/>
      <c r="AE8" s="453"/>
      <c r="AF8" s="453"/>
      <c r="AG8" s="453"/>
      <c r="AH8" s="453"/>
      <c r="AI8" s="453"/>
      <c r="AJ8" s="453"/>
    </row>
    <row r="9" spans="1:36" s="447" customFormat="1" ht="84" customHeight="1">
      <c r="A9" s="1386"/>
      <c r="B9" s="1324"/>
      <c r="C9" s="1370"/>
      <c r="D9" s="1373"/>
      <c r="E9" s="1373"/>
      <c r="F9" s="1368"/>
      <c r="G9" s="1368"/>
      <c r="H9" s="1368"/>
      <c r="I9" s="1368"/>
      <c r="J9" s="504" t="s">
        <v>223</v>
      </c>
      <c r="K9" s="504" t="s">
        <v>224</v>
      </c>
      <c r="L9" s="504" t="s">
        <v>202</v>
      </c>
      <c r="M9" s="505" t="s">
        <v>142</v>
      </c>
      <c r="N9" s="505" t="s">
        <v>225</v>
      </c>
      <c r="O9" s="505" t="s">
        <v>146</v>
      </c>
      <c r="P9" s="505" t="s">
        <v>355</v>
      </c>
      <c r="Q9" s="505" t="s">
        <v>150</v>
      </c>
      <c r="R9" s="1368"/>
      <c r="S9" s="1370"/>
      <c r="T9" s="1392"/>
      <c r="U9" s="453"/>
      <c r="V9" s="453"/>
      <c r="W9" s="453"/>
      <c r="X9" s="453"/>
      <c r="Y9" s="453"/>
      <c r="Z9" s="453"/>
      <c r="AA9" s="453"/>
      <c r="AB9" s="453"/>
      <c r="AC9" s="453"/>
      <c r="AD9" s="453"/>
      <c r="AE9" s="453"/>
      <c r="AF9" s="453"/>
      <c r="AG9" s="453"/>
      <c r="AH9" s="453"/>
      <c r="AI9" s="453"/>
      <c r="AJ9" s="453"/>
    </row>
    <row r="10" spans="1:20" s="447" customFormat="1" ht="17.25" customHeight="1">
      <c r="A10" s="1388" t="s">
        <v>6</v>
      </c>
      <c r="B10" s="1389"/>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357</v>
      </c>
      <c r="R10" s="513" t="s">
        <v>358</v>
      </c>
      <c r="S10" s="513" t="s">
        <v>359</v>
      </c>
      <c r="T10" s="514" t="s">
        <v>360</v>
      </c>
    </row>
    <row r="11" spans="1:20" s="812" customFormat="1" ht="18" customHeight="1">
      <c r="A11" s="1378" t="s">
        <v>37</v>
      </c>
      <c r="B11" s="1379"/>
      <c r="C11" s="935">
        <v>747445035</v>
      </c>
      <c r="D11" s="943">
        <v>464301121</v>
      </c>
      <c r="E11" s="943">
        <v>283143914</v>
      </c>
      <c r="F11" s="943">
        <v>6713544</v>
      </c>
      <c r="G11" s="943">
        <v>0</v>
      </c>
      <c r="H11" s="935">
        <v>740731491</v>
      </c>
      <c r="I11" s="935">
        <v>543613543</v>
      </c>
      <c r="J11" s="943">
        <v>41855301</v>
      </c>
      <c r="K11" s="943">
        <v>4451600</v>
      </c>
      <c r="L11" s="943">
        <v>126998</v>
      </c>
      <c r="M11" s="943">
        <v>247788142</v>
      </c>
      <c r="N11" s="943">
        <v>6526669</v>
      </c>
      <c r="O11" s="943">
        <v>77089130</v>
      </c>
      <c r="P11" s="943">
        <v>0</v>
      </c>
      <c r="Q11" s="943">
        <v>165775703</v>
      </c>
      <c r="R11" s="943">
        <v>197117948</v>
      </c>
      <c r="S11" s="817">
        <f>SUM(M11:R11)</f>
        <v>694297592</v>
      </c>
      <c r="T11" s="811">
        <f>+(J11+K11+L11)/I11</f>
        <v>0.08541711220759635</v>
      </c>
    </row>
    <row r="12" spans="1:20" s="812" customFormat="1" ht="18" customHeight="1">
      <c r="A12" s="938" t="s">
        <v>0</v>
      </c>
      <c r="B12" s="939" t="s">
        <v>98</v>
      </c>
      <c r="C12" s="935">
        <v>342155589</v>
      </c>
      <c r="D12" s="940">
        <v>328311809</v>
      </c>
      <c r="E12" s="940">
        <v>13843780</v>
      </c>
      <c r="F12" s="940">
        <v>2671680</v>
      </c>
      <c r="G12" s="940">
        <v>0</v>
      </c>
      <c r="H12" s="935">
        <v>339483909</v>
      </c>
      <c r="I12" s="935">
        <v>273736981</v>
      </c>
      <c r="J12" s="940">
        <v>3990718</v>
      </c>
      <c r="K12" s="940">
        <v>42210</v>
      </c>
      <c r="L12" s="940">
        <v>14700</v>
      </c>
      <c r="M12" s="940">
        <v>35661541</v>
      </c>
      <c r="N12" s="940">
        <v>5582732</v>
      </c>
      <c r="O12" s="940">
        <v>71838788</v>
      </c>
      <c r="P12" s="940">
        <v>0</v>
      </c>
      <c r="Q12" s="940">
        <v>156606292</v>
      </c>
      <c r="R12" s="940">
        <v>65746928</v>
      </c>
      <c r="S12" s="817">
        <f aca="true" t="shared" si="0" ref="S12:S62">SUM(M12:R12)</f>
        <v>335436281</v>
      </c>
      <c r="T12" s="811">
        <f aca="true" t="shared" si="1" ref="T12:T62">+(J12+K12+L12)/I12</f>
        <v>0.01478655892679696</v>
      </c>
    </row>
    <row r="13" spans="1:20" s="812" customFormat="1" ht="18" customHeight="1">
      <c r="A13" s="827">
        <v>1</v>
      </c>
      <c r="B13" s="816" t="s">
        <v>748</v>
      </c>
      <c r="C13" s="923">
        <v>2424117</v>
      </c>
      <c r="D13" s="923">
        <v>590356</v>
      </c>
      <c r="E13" s="923">
        <v>1833761</v>
      </c>
      <c r="F13" s="923">
        <v>1662109</v>
      </c>
      <c r="G13" s="923">
        <v>0</v>
      </c>
      <c r="H13" s="923">
        <v>762008</v>
      </c>
      <c r="I13" s="923">
        <v>234107</v>
      </c>
      <c r="J13" s="923">
        <v>182686</v>
      </c>
      <c r="K13" s="923">
        <v>0</v>
      </c>
      <c r="L13" s="923">
        <v>0</v>
      </c>
      <c r="M13" s="923">
        <v>51420</v>
      </c>
      <c r="N13" s="923">
        <v>0</v>
      </c>
      <c r="O13" s="923">
        <v>0</v>
      </c>
      <c r="P13" s="923">
        <v>0</v>
      </c>
      <c r="Q13" s="923">
        <v>1</v>
      </c>
      <c r="R13" s="925">
        <v>527901</v>
      </c>
      <c r="S13" s="817">
        <f t="shared" si="0"/>
        <v>579322</v>
      </c>
      <c r="T13" s="811">
        <f t="shared" si="1"/>
        <v>0.7803525738230809</v>
      </c>
    </row>
    <row r="14" spans="1:20" s="812" customFormat="1" ht="18" customHeight="1">
      <c r="A14" s="827">
        <v>2</v>
      </c>
      <c r="B14" s="816" t="s">
        <v>684</v>
      </c>
      <c r="C14" s="923">
        <v>10488531</v>
      </c>
      <c r="D14" s="923">
        <v>9752773</v>
      </c>
      <c r="E14" s="923">
        <v>735758</v>
      </c>
      <c r="F14" s="923">
        <v>384657</v>
      </c>
      <c r="G14" s="923">
        <v>0</v>
      </c>
      <c r="H14" s="923">
        <v>10103874</v>
      </c>
      <c r="I14" s="923">
        <v>9744131</v>
      </c>
      <c r="J14" s="923">
        <v>383647</v>
      </c>
      <c r="K14" s="923">
        <v>2200</v>
      </c>
      <c r="L14" s="923">
        <v>0</v>
      </c>
      <c r="M14" s="923">
        <v>10000</v>
      </c>
      <c r="N14" s="923">
        <v>0</v>
      </c>
      <c r="O14" s="923">
        <v>294993</v>
      </c>
      <c r="P14" s="923">
        <v>0</v>
      </c>
      <c r="Q14" s="923">
        <v>9053291</v>
      </c>
      <c r="R14" s="925">
        <v>359743</v>
      </c>
      <c r="S14" s="817">
        <f t="shared" si="0"/>
        <v>9718027</v>
      </c>
      <c r="T14" s="811">
        <f t="shared" si="1"/>
        <v>0.03959788717947244</v>
      </c>
    </row>
    <row r="15" spans="1:20" s="812" customFormat="1" ht="18" customHeight="1">
      <c r="A15" s="827">
        <v>3</v>
      </c>
      <c r="B15" s="816" t="s">
        <v>685</v>
      </c>
      <c r="C15" s="923">
        <v>98660236</v>
      </c>
      <c r="D15" s="923">
        <v>88711397</v>
      </c>
      <c r="E15" s="923">
        <v>9948839</v>
      </c>
      <c r="F15" s="923">
        <v>578659</v>
      </c>
      <c r="G15" s="923">
        <v>0</v>
      </c>
      <c r="H15" s="923">
        <v>98081577</v>
      </c>
      <c r="I15" s="923">
        <v>34642217</v>
      </c>
      <c r="J15" s="923">
        <v>2537919</v>
      </c>
      <c r="K15" s="923">
        <v>9721</v>
      </c>
      <c r="L15" s="923">
        <v>0</v>
      </c>
      <c r="M15" s="923">
        <v>32044177</v>
      </c>
      <c r="N15" s="923">
        <v>0</v>
      </c>
      <c r="O15" s="923">
        <v>50400</v>
      </c>
      <c r="P15" s="923">
        <v>0</v>
      </c>
      <c r="Q15" s="923">
        <v>0</v>
      </c>
      <c r="R15" s="925">
        <v>63439360</v>
      </c>
      <c r="S15" s="817">
        <f t="shared" si="0"/>
        <v>95533937</v>
      </c>
      <c r="T15" s="811">
        <f t="shared" si="1"/>
        <v>0.07354148263663379</v>
      </c>
    </row>
    <row r="16" spans="1:20" s="812" customFormat="1" ht="18" customHeight="1">
      <c r="A16" s="827">
        <v>4</v>
      </c>
      <c r="B16" s="816" t="s">
        <v>739</v>
      </c>
      <c r="C16" s="923">
        <v>151405420</v>
      </c>
      <c r="D16" s="923">
        <v>150767046</v>
      </c>
      <c r="E16" s="923">
        <v>638374</v>
      </c>
      <c r="F16" s="923">
        <v>10200</v>
      </c>
      <c r="G16" s="923">
        <v>0</v>
      </c>
      <c r="H16" s="923">
        <v>151395220</v>
      </c>
      <c r="I16" s="923">
        <v>150359319</v>
      </c>
      <c r="J16" s="923">
        <v>559887</v>
      </c>
      <c r="K16" s="923">
        <v>10978</v>
      </c>
      <c r="L16" s="923">
        <v>0</v>
      </c>
      <c r="M16" s="923">
        <v>2235454</v>
      </c>
      <c r="N16" s="923">
        <v>0</v>
      </c>
      <c r="O16" s="923">
        <v>0</v>
      </c>
      <c r="P16" s="923">
        <v>0</v>
      </c>
      <c r="Q16" s="923">
        <v>147553000</v>
      </c>
      <c r="R16" s="925">
        <v>1035901</v>
      </c>
      <c r="S16" s="817">
        <f t="shared" si="0"/>
        <v>150824355</v>
      </c>
      <c r="T16" s="811">
        <f t="shared" si="1"/>
        <v>0.003796671891018607</v>
      </c>
    </row>
    <row r="17" spans="1:20" s="812" customFormat="1" ht="18" customHeight="1">
      <c r="A17" s="827">
        <v>5</v>
      </c>
      <c r="B17" s="816" t="s">
        <v>686</v>
      </c>
      <c r="C17" s="923">
        <v>79177285</v>
      </c>
      <c r="D17" s="923">
        <v>78490237</v>
      </c>
      <c r="E17" s="923">
        <v>687048</v>
      </c>
      <c r="F17" s="923">
        <v>36055</v>
      </c>
      <c r="G17" s="923">
        <v>0</v>
      </c>
      <c r="H17" s="923">
        <v>79141230</v>
      </c>
      <c r="I17" s="923">
        <v>78757207</v>
      </c>
      <c r="J17" s="923">
        <v>326579</v>
      </c>
      <c r="K17" s="923">
        <v>19311</v>
      </c>
      <c r="L17" s="923">
        <v>14700</v>
      </c>
      <c r="M17" s="923">
        <v>1320490</v>
      </c>
      <c r="N17" s="923">
        <v>5582732</v>
      </c>
      <c r="O17" s="923">
        <v>71493395</v>
      </c>
      <c r="P17" s="923">
        <v>0</v>
      </c>
      <c r="Q17" s="923">
        <v>0</v>
      </c>
      <c r="R17" s="925">
        <v>384023</v>
      </c>
      <c r="S17" s="817">
        <f t="shared" si="0"/>
        <v>78780640</v>
      </c>
      <c r="T17" s="811">
        <f t="shared" si="1"/>
        <v>0.004578501622080123</v>
      </c>
    </row>
    <row r="18" spans="1:20" s="812" customFormat="1" ht="18" customHeight="1">
      <c r="A18" s="938" t="s">
        <v>1</v>
      </c>
      <c r="B18" s="939" t="s">
        <v>19</v>
      </c>
      <c r="C18" s="935">
        <v>405289446</v>
      </c>
      <c r="D18" s="940">
        <v>135989312</v>
      </c>
      <c r="E18" s="940">
        <v>269300134</v>
      </c>
      <c r="F18" s="940">
        <v>4041864</v>
      </c>
      <c r="G18" s="940">
        <v>0</v>
      </c>
      <c r="H18" s="935">
        <v>401247582</v>
      </c>
      <c r="I18" s="935">
        <v>269876562</v>
      </c>
      <c r="J18" s="940">
        <v>37864583</v>
      </c>
      <c r="K18" s="940">
        <v>4409390</v>
      </c>
      <c r="L18" s="940">
        <v>112298</v>
      </c>
      <c r="M18" s="940">
        <v>212126601</v>
      </c>
      <c r="N18" s="940">
        <v>943937</v>
      </c>
      <c r="O18" s="940">
        <v>5250342</v>
      </c>
      <c r="P18" s="940">
        <v>0</v>
      </c>
      <c r="Q18" s="940">
        <v>9169411</v>
      </c>
      <c r="R18" s="940">
        <v>131371020</v>
      </c>
      <c r="S18" s="817">
        <f t="shared" si="0"/>
        <v>358861311</v>
      </c>
      <c r="T18" s="811">
        <f t="shared" si="1"/>
        <v>0.15705799231279668</v>
      </c>
    </row>
    <row r="19" spans="1:20" s="819" customFormat="1" ht="18" customHeight="1">
      <c r="A19" s="933">
        <v>1</v>
      </c>
      <c r="B19" s="934" t="s">
        <v>687</v>
      </c>
      <c r="C19" s="935">
        <v>105432811</v>
      </c>
      <c r="D19" s="935">
        <v>89573123</v>
      </c>
      <c r="E19" s="935">
        <v>15859688</v>
      </c>
      <c r="F19" s="935">
        <v>838767</v>
      </c>
      <c r="G19" s="935">
        <v>0</v>
      </c>
      <c r="H19" s="935">
        <v>104594044</v>
      </c>
      <c r="I19" s="935">
        <v>64576092</v>
      </c>
      <c r="J19" s="935">
        <v>5108846</v>
      </c>
      <c r="K19" s="935">
        <v>1437922</v>
      </c>
      <c r="L19" s="935">
        <v>23860</v>
      </c>
      <c r="M19" s="935">
        <v>49172118</v>
      </c>
      <c r="N19" s="935">
        <v>15980</v>
      </c>
      <c r="O19" s="935">
        <v>4710058</v>
      </c>
      <c r="P19" s="935">
        <v>0</v>
      </c>
      <c r="Q19" s="935">
        <v>4107308</v>
      </c>
      <c r="R19" s="935">
        <v>40017952</v>
      </c>
      <c r="S19" s="817">
        <f t="shared" si="0"/>
        <v>98023416</v>
      </c>
      <c r="T19" s="811">
        <f t="shared" si="1"/>
        <v>0.10175016475137579</v>
      </c>
    </row>
    <row r="20" spans="1:20" s="822" customFormat="1" ht="18" customHeight="1">
      <c r="A20" s="820">
        <v>1</v>
      </c>
      <c r="B20" s="821" t="s">
        <v>688</v>
      </c>
      <c r="C20" s="923">
        <v>1169206</v>
      </c>
      <c r="D20" s="926">
        <v>680359</v>
      </c>
      <c r="E20" s="926">
        <v>488847</v>
      </c>
      <c r="F20" s="926">
        <v>19525</v>
      </c>
      <c r="G20" s="926"/>
      <c r="H20" s="923">
        <v>1149681</v>
      </c>
      <c r="I20" s="923">
        <v>631504</v>
      </c>
      <c r="J20" s="926">
        <v>323783</v>
      </c>
      <c r="K20" s="926">
        <v>35388</v>
      </c>
      <c r="L20" s="926">
        <v>3000</v>
      </c>
      <c r="M20" s="926">
        <v>223233</v>
      </c>
      <c r="N20" s="926">
        <v>0</v>
      </c>
      <c r="O20" s="926">
        <v>46100</v>
      </c>
      <c r="P20" s="926">
        <v>0</v>
      </c>
      <c r="Q20" s="926">
        <v>0</v>
      </c>
      <c r="R20" s="925">
        <v>518177</v>
      </c>
      <c r="S20" s="817">
        <f t="shared" si="0"/>
        <v>787510</v>
      </c>
      <c r="T20" s="811">
        <f t="shared" si="1"/>
        <v>0.5735054726494211</v>
      </c>
    </row>
    <row r="21" spans="1:20" s="822" customFormat="1" ht="18" customHeight="1">
      <c r="A21" s="820">
        <v>2</v>
      </c>
      <c r="B21" s="821" t="s">
        <v>689</v>
      </c>
      <c r="C21" s="923">
        <v>35415079</v>
      </c>
      <c r="D21" s="926">
        <v>34985373</v>
      </c>
      <c r="E21" s="926">
        <v>429706</v>
      </c>
      <c r="F21" s="926">
        <v>18320</v>
      </c>
      <c r="G21" s="926"/>
      <c r="H21" s="923">
        <v>35396759</v>
      </c>
      <c r="I21" s="923">
        <v>29985731</v>
      </c>
      <c r="J21" s="926">
        <v>300390</v>
      </c>
      <c r="K21" s="926">
        <v>0</v>
      </c>
      <c r="L21" s="926">
        <v>0</v>
      </c>
      <c r="M21" s="926">
        <v>29370683</v>
      </c>
      <c r="N21" s="926">
        <v>0</v>
      </c>
      <c r="O21" s="926">
        <v>0</v>
      </c>
      <c r="P21" s="926">
        <v>0</v>
      </c>
      <c r="Q21" s="926">
        <v>314658</v>
      </c>
      <c r="R21" s="925">
        <v>5411028</v>
      </c>
      <c r="S21" s="817">
        <f t="shared" si="0"/>
        <v>35096369</v>
      </c>
      <c r="T21" s="811">
        <f t="shared" si="1"/>
        <v>0.01001776478285622</v>
      </c>
    </row>
    <row r="22" spans="1:20" s="822" customFormat="1" ht="18" customHeight="1">
      <c r="A22" s="820">
        <v>3</v>
      </c>
      <c r="B22" s="821" t="s">
        <v>690</v>
      </c>
      <c r="C22" s="923">
        <v>17120055</v>
      </c>
      <c r="D22" s="926">
        <v>6698351</v>
      </c>
      <c r="E22" s="926">
        <v>10421704</v>
      </c>
      <c r="F22" s="926">
        <v>674075</v>
      </c>
      <c r="G22" s="926"/>
      <c r="H22" s="923">
        <v>16445980</v>
      </c>
      <c r="I22" s="923">
        <v>13196924</v>
      </c>
      <c r="J22" s="926">
        <v>2975330</v>
      </c>
      <c r="K22" s="926">
        <v>3000</v>
      </c>
      <c r="L22" s="926">
        <v>0</v>
      </c>
      <c r="M22" s="926">
        <v>5554636</v>
      </c>
      <c r="N22" s="926">
        <v>0</v>
      </c>
      <c r="O22" s="926">
        <v>4663958</v>
      </c>
      <c r="P22" s="926">
        <v>0</v>
      </c>
      <c r="Q22" s="926">
        <v>0</v>
      </c>
      <c r="R22" s="925">
        <v>3249056</v>
      </c>
      <c r="S22" s="817">
        <f t="shared" si="0"/>
        <v>13467650</v>
      </c>
      <c r="T22" s="811">
        <f t="shared" si="1"/>
        <v>0.2256836517358136</v>
      </c>
    </row>
    <row r="23" spans="1:20" s="822" customFormat="1" ht="18" customHeight="1">
      <c r="A23" s="820">
        <v>4</v>
      </c>
      <c r="B23" s="821" t="s">
        <v>691</v>
      </c>
      <c r="C23" s="923">
        <v>34817123</v>
      </c>
      <c r="D23" s="926">
        <v>32143064</v>
      </c>
      <c r="E23" s="926">
        <v>2674059</v>
      </c>
      <c r="F23" s="926">
        <v>0</v>
      </c>
      <c r="G23" s="926"/>
      <c r="H23" s="923">
        <v>34817123</v>
      </c>
      <c r="I23" s="923">
        <v>9653864</v>
      </c>
      <c r="J23" s="926">
        <v>739040</v>
      </c>
      <c r="K23" s="926">
        <v>1366600</v>
      </c>
      <c r="L23" s="926">
        <v>8703</v>
      </c>
      <c r="M23" s="926">
        <v>4297760</v>
      </c>
      <c r="N23" s="926">
        <v>0</v>
      </c>
      <c r="O23" s="926">
        <v>0</v>
      </c>
      <c r="P23" s="926">
        <v>0</v>
      </c>
      <c r="Q23" s="926">
        <v>3241761</v>
      </c>
      <c r="R23" s="925">
        <v>25163259</v>
      </c>
      <c r="S23" s="817">
        <f t="shared" si="0"/>
        <v>32702780</v>
      </c>
      <c r="T23" s="811">
        <f t="shared" si="1"/>
        <v>0.219015204689024</v>
      </c>
    </row>
    <row r="24" spans="1:20" s="822" customFormat="1" ht="18" customHeight="1">
      <c r="A24" s="820">
        <v>5</v>
      </c>
      <c r="B24" s="821" t="s">
        <v>692</v>
      </c>
      <c r="C24" s="923">
        <v>10551128</v>
      </c>
      <c r="D24" s="926">
        <v>9945801</v>
      </c>
      <c r="E24" s="926">
        <v>605327</v>
      </c>
      <c r="F24" s="926">
        <v>11537</v>
      </c>
      <c r="G24" s="926"/>
      <c r="H24" s="923">
        <v>10539591</v>
      </c>
      <c r="I24" s="923">
        <v>7599684</v>
      </c>
      <c r="J24" s="926">
        <v>166745</v>
      </c>
      <c r="K24" s="926">
        <v>0</v>
      </c>
      <c r="L24" s="926">
        <v>0</v>
      </c>
      <c r="M24" s="926">
        <v>7432939</v>
      </c>
      <c r="N24" s="926">
        <v>0</v>
      </c>
      <c r="O24" s="926">
        <v>0</v>
      </c>
      <c r="P24" s="926">
        <v>0</v>
      </c>
      <c r="Q24" s="926">
        <v>0</v>
      </c>
      <c r="R24" s="925">
        <v>2939907</v>
      </c>
      <c r="S24" s="817">
        <f t="shared" si="0"/>
        <v>10372846</v>
      </c>
      <c r="T24" s="811">
        <f t="shared" si="1"/>
        <v>0.021941043864455417</v>
      </c>
    </row>
    <row r="25" spans="1:20" s="822" customFormat="1" ht="18" customHeight="1">
      <c r="A25" s="820">
        <v>6</v>
      </c>
      <c r="B25" s="821" t="s">
        <v>693</v>
      </c>
      <c r="C25" s="923">
        <v>2370785</v>
      </c>
      <c r="D25" s="926">
        <v>1668856</v>
      </c>
      <c r="E25" s="926">
        <v>701929</v>
      </c>
      <c r="F25" s="926">
        <v>12560</v>
      </c>
      <c r="G25" s="926"/>
      <c r="H25" s="923">
        <v>2358225</v>
      </c>
      <c r="I25" s="923">
        <v>1555545</v>
      </c>
      <c r="J25" s="926">
        <v>250099</v>
      </c>
      <c r="K25" s="926">
        <v>25150</v>
      </c>
      <c r="L25" s="926">
        <v>6441</v>
      </c>
      <c r="M25" s="926">
        <v>1273855</v>
      </c>
      <c r="N25" s="926">
        <v>0</v>
      </c>
      <c r="O25" s="926">
        <v>0</v>
      </c>
      <c r="P25" s="926">
        <v>0</v>
      </c>
      <c r="Q25" s="926">
        <v>0</v>
      </c>
      <c r="R25" s="925">
        <v>802680</v>
      </c>
      <c r="S25" s="817">
        <f t="shared" si="0"/>
        <v>2076535</v>
      </c>
      <c r="T25" s="811">
        <f t="shared" si="1"/>
        <v>0.18108765738053223</v>
      </c>
    </row>
    <row r="26" spans="1:20" s="822" customFormat="1" ht="18" customHeight="1">
      <c r="A26" s="820">
        <v>7</v>
      </c>
      <c r="B26" s="821" t="s">
        <v>694</v>
      </c>
      <c r="C26" s="923">
        <v>3989435</v>
      </c>
      <c r="D26" s="926">
        <v>3451319</v>
      </c>
      <c r="E26" s="926">
        <v>538116</v>
      </c>
      <c r="F26" s="926">
        <v>102750</v>
      </c>
      <c r="G26" s="926"/>
      <c r="H26" s="923">
        <v>3886685</v>
      </c>
      <c r="I26" s="923">
        <v>1952840</v>
      </c>
      <c r="J26" s="926">
        <v>353459</v>
      </c>
      <c r="K26" s="926">
        <v>7784</v>
      </c>
      <c r="L26" s="926">
        <v>5716</v>
      </c>
      <c r="M26" s="926">
        <v>1019012</v>
      </c>
      <c r="N26" s="926">
        <v>15980</v>
      </c>
      <c r="O26" s="926">
        <v>0</v>
      </c>
      <c r="P26" s="926">
        <v>0</v>
      </c>
      <c r="Q26" s="926">
        <v>550889</v>
      </c>
      <c r="R26" s="925">
        <v>1933845</v>
      </c>
      <c r="S26" s="817">
        <f t="shared" si="0"/>
        <v>3519726</v>
      </c>
      <c r="T26" s="811">
        <f t="shared" si="1"/>
        <v>0.18791042788963766</v>
      </c>
    </row>
    <row r="27" spans="1:20" s="819" customFormat="1" ht="18" customHeight="1">
      <c r="A27" s="818">
        <v>2</v>
      </c>
      <c r="B27" s="934" t="s">
        <v>695</v>
      </c>
      <c r="C27" s="935">
        <v>23901982</v>
      </c>
      <c r="D27" s="935">
        <v>5236774</v>
      </c>
      <c r="E27" s="935">
        <v>18665208</v>
      </c>
      <c r="F27" s="935">
        <v>2190689</v>
      </c>
      <c r="G27" s="935">
        <v>0</v>
      </c>
      <c r="H27" s="935">
        <v>21711293</v>
      </c>
      <c r="I27" s="935">
        <v>19793640</v>
      </c>
      <c r="J27" s="935">
        <v>1896350</v>
      </c>
      <c r="K27" s="935">
        <v>1053465</v>
      </c>
      <c r="L27" s="935">
        <v>4783</v>
      </c>
      <c r="M27" s="935">
        <v>16681388</v>
      </c>
      <c r="N27" s="935">
        <v>0</v>
      </c>
      <c r="O27" s="935">
        <v>4767</v>
      </c>
      <c r="P27" s="935">
        <v>0</v>
      </c>
      <c r="Q27" s="935">
        <v>152887</v>
      </c>
      <c r="R27" s="935">
        <v>1917653</v>
      </c>
      <c r="S27" s="817">
        <f t="shared" si="0"/>
        <v>18756695</v>
      </c>
      <c r="T27" s="811">
        <f t="shared" si="1"/>
        <v>0.14927006856747926</v>
      </c>
    </row>
    <row r="28" spans="1:20" s="822" customFormat="1" ht="18" customHeight="1">
      <c r="A28" s="820">
        <v>1</v>
      </c>
      <c r="B28" s="821" t="s">
        <v>696</v>
      </c>
      <c r="C28" s="923">
        <v>3657135</v>
      </c>
      <c r="D28" s="926">
        <v>1818449</v>
      </c>
      <c r="E28" s="926">
        <v>1838686</v>
      </c>
      <c r="F28" s="926">
        <v>0</v>
      </c>
      <c r="G28" s="926"/>
      <c r="H28" s="923">
        <v>3657135</v>
      </c>
      <c r="I28" s="923">
        <v>2667353</v>
      </c>
      <c r="J28" s="926">
        <v>797572</v>
      </c>
      <c r="K28" s="926">
        <v>937805</v>
      </c>
      <c r="L28" s="926">
        <v>0</v>
      </c>
      <c r="M28" s="926">
        <v>931976</v>
      </c>
      <c r="N28" s="926">
        <v>0</v>
      </c>
      <c r="O28" s="926">
        <v>0</v>
      </c>
      <c r="P28" s="926">
        <v>0</v>
      </c>
      <c r="Q28" s="926">
        <v>0</v>
      </c>
      <c r="R28" s="925">
        <v>989782</v>
      </c>
      <c r="S28" s="817">
        <f t="shared" si="0"/>
        <v>1921758</v>
      </c>
      <c r="T28" s="811">
        <f t="shared" si="1"/>
        <v>0.6505989271011373</v>
      </c>
    </row>
    <row r="29" spans="1:20" s="822" customFormat="1" ht="18" customHeight="1">
      <c r="A29" s="820">
        <v>2</v>
      </c>
      <c r="B29" s="821" t="s">
        <v>740</v>
      </c>
      <c r="C29" s="923">
        <v>2942531</v>
      </c>
      <c r="D29" s="926">
        <v>2462244</v>
      </c>
      <c r="E29" s="926">
        <v>480287</v>
      </c>
      <c r="F29" s="926">
        <v>1954977</v>
      </c>
      <c r="G29" s="926"/>
      <c r="H29" s="923">
        <v>987554</v>
      </c>
      <c r="I29" s="923">
        <v>705706</v>
      </c>
      <c r="J29" s="926">
        <v>253944</v>
      </c>
      <c r="K29" s="926">
        <v>17800</v>
      </c>
      <c r="L29" s="926">
        <v>4783</v>
      </c>
      <c r="M29" s="926">
        <v>276292</v>
      </c>
      <c r="N29" s="926">
        <v>0</v>
      </c>
      <c r="O29" s="926">
        <v>0</v>
      </c>
      <c r="P29" s="926">
        <v>0</v>
      </c>
      <c r="Q29" s="926">
        <v>152887</v>
      </c>
      <c r="R29" s="925">
        <v>281848</v>
      </c>
      <c r="S29" s="817">
        <f t="shared" si="0"/>
        <v>711027</v>
      </c>
      <c r="T29" s="811">
        <f t="shared" si="1"/>
        <v>0.3918444791457066</v>
      </c>
    </row>
    <row r="30" spans="1:20" s="822" customFormat="1" ht="18" customHeight="1">
      <c r="A30" s="820">
        <v>3</v>
      </c>
      <c r="B30" s="821" t="s">
        <v>697</v>
      </c>
      <c r="C30" s="923">
        <v>1353805</v>
      </c>
      <c r="D30" s="926">
        <v>530785</v>
      </c>
      <c r="E30" s="926">
        <v>823020</v>
      </c>
      <c r="F30" s="926">
        <v>154510</v>
      </c>
      <c r="G30" s="926"/>
      <c r="H30" s="923">
        <v>1199295</v>
      </c>
      <c r="I30" s="923">
        <v>956446</v>
      </c>
      <c r="J30" s="926">
        <v>577355</v>
      </c>
      <c r="K30" s="926">
        <v>58569</v>
      </c>
      <c r="L30" s="926">
        <v>0</v>
      </c>
      <c r="M30" s="926">
        <v>320522</v>
      </c>
      <c r="N30" s="926">
        <v>0</v>
      </c>
      <c r="O30" s="926">
        <v>0</v>
      </c>
      <c r="P30" s="926">
        <v>0</v>
      </c>
      <c r="Q30" s="926">
        <v>0</v>
      </c>
      <c r="R30" s="925">
        <v>242849</v>
      </c>
      <c r="S30" s="817">
        <f t="shared" si="0"/>
        <v>563371</v>
      </c>
      <c r="T30" s="811">
        <f t="shared" si="1"/>
        <v>0.6648822829516774</v>
      </c>
    </row>
    <row r="31" spans="1:20" s="822" customFormat="1" ht="18" customHeight="1">
      <c r="A31" s="820">
        <v>4</v>
      </c>
      <c r="B31" s="821" t="s">
        <v>741</v>
      </c>
      <c r="C31" s="923">
        <v>15948511</v>
      </c>
      <c r="D31" s="926">
        <v>425296</v>
      </c>
      <c r="E31" s="926">
        <v>15523215</v>
      </c>
      <c r="F31" s="926">
        <v>81202</v>
      </c>
      <c r="G31" s="926"/>
      <c r="H31" s="923">
        <v>15867309</v>
      </c>
      <c r="I31" s="923">
        <v>15464135</v>
      </c>
      <c r="J31" s="926">
        <v>267479</v>
      </c>
      <c r="K31" s="926">
        <v>39291</v>
      </c>
      <c r="L31" s="926">
        <v>0</v>
      </c>
      <c r="M31" s="926">
        <v>15152598</v>
      </c>
      <c r="N31" s="926">
        <v>0</v>
      </c>
      <c r="O31" s="926">
        <v>4767</v>
      </c>
      <c r="P31" s="926">
        <v>0</v>
      </c>
      <c r="Q31" s="926">
        <v>0</v>
      </c>
      <c r="R31" s="925">
        <v>403174</v>
      </c>
      <c r="S31" s="817">
        <f t="shared" si="0"/>
        <v>15560539</v>
      </c>
      <c r="T31" s="811">
        <f t="shared" si="1"/>
        <v>0.0198375143517565</v>
      </c>
    </row>
    <row r="32" spans="1:20" s="819" customFormat="1" ht="18" customHeight="1">
      <c r="A32" s="818">
        <v>3</v>
      </c>
      <c r="B32" s="934" t="s">
        <v>698</v>
      </c>
      <c r="C32" s="935">
        <v>126881102</v>
      </c>
      <c r="D32" s="935">
        <v>3186540</v>
      </c>
      <c r="E32" s="935">
        <v>123694562</v>
      </c>
      <c r="F32" s="935">
        <v>111693</v>
      </c>
      <c r="G32" s="935">
        <v>0</v>
      </c>
      <c r="H32" s="935">
        <v>126769409</v>
      </c>
      <c r="I32" s="935">
        <v>121458855</v>
      </c>
      <c r="J32" s="935">
        <v>705847</v>
      </c>
      <c r="K32" s="935">
        <v>163936</v>
      </c>
      <c r="L32" s="935">
        <v>0</v>
      </c>
      <c r="M32" s="935">
        <v>120589072</v>
      </c>
      <c r="N32" s="935">
        <v>0</v>
      </c>
      <c r="O32" s="935">
        <v>0</v>
      </c>
      <c r="P32" s="935">
        <v>0</v>
      </c>
      <c r="Q32" s="935">
        <v>0</v>
      </c>
      <c r="R32" s="935">
        <v>5310554</v>
      </c>
      <c r="S32" s="817">
        <f t="shared" si="0"/>
        <v>125899626</v>
      </c>
      <c r="T32" s="811">
        <f t="shared" si="1"/>
        <v>0.007161132879113672</v>
      </c>
    </row>
    <row r="33" spans="1:20" s="822" customFormat="1" ht="18" customHeight="1">
      <c r="A33" s="820">
        <v>1</v>
      </c>
      <c r="B33" s="821" t="s">
        <v>699</v>
      </c>
      <c r="C33" s="923">
        <v>3846913</v>
      </c>
      <c r="D33" s="926">
        <v>294226</v>
      </c>
      <c r="E33" s="926">
        <v>3552687</v>
      </c>
      <c r="F33" s="927">
        <v>7200</v>
      </c>
      <c r="G33" s="926"/>
      <c r="H33" s="923">
        <v>3839713</v>
      </c>
      <c r="I33" s="923">
        <v>337570</v>
      </c>
      <c r="J33" s="926">
        <v>138004</v>
      </c>
      <c r="K33" s="926">
        <v>16375</v>
      </c>
      <c r="L33" s="926"/>
      <c r="M33" s="926">
        <v>183191</v>
      </c>
      <c r="N33" s="927"/>
      <c r="O33" s="926"/>
      <c r="P33" s="926"/>
      <c r="Q33" s="926"/>
      <c r="R33" s="925">
        <v>3502143</v>
      </c>
      <c r="S33" s="817">
        <f t="shared" si="0"/>
        <v>3685334</v>
      </c>
      <c r="T33" s="811">
        <f t="shared" si="1"/>
        <v>0.4573244067897029</v>
      </c>
    </row>
    <row r="34" spans="1:20" s="822" customFormat="1" ht="18" customHeight="1">
      <c r="A34" s="820">
        <v>2</v>
      </c>
      <c r="B34" s="821" t="s">
        <v>700</v>
      </c>
      <c r="C34" s="923">
        <v>120214394</v>
      </c>
      <c r="D34" s="926">
        <v>953485</v>
      </c>
      <c r="E34" s="926">
        <v>119260909</v>
      </c>
      <c r="F34" s="927">
        <v>32833</v>
      </c>
      <c r="G34" s="926"/>
      <c r="H34" s="923">
        <v>120181561</v>
      </c>
      <c r="I34" s="923">
        <v>119732357</v>
      </c>
      <c r="J34" s="926">
        <v>203897</v>
      </c>
      <c r="K34" s="926">
        <v>39340</v>
      </c>
      <c r="L34" s="926"/>
      <c r="M34" s="926">
        <v>119489120</v>
      </c>
      <c r="N34" s="927"/>
      <c r="O34" s="926"/>
      <c r="P34" s="926"/>
      <c r="Q34" s="926"/>
      <c r="R34" s="925">
        <v>449204</v>
      </c>
      <c r="S34" s="817">
        <f t="shared" si="0"/>
        <v>119938324</v>
      </c>
      <c r="T34" s="811">
        <f t="shared" si="1"/>
        <v>0.0020315059863057735</v>
      </c>
    </row>
    <row r="35" spans="1:20" s="822" customFormat="1" ht="18" customHeight="1">
      <c r="A35" s="820">
        <v>3</v>
      </c>
      <c r="B35" s="821" t="s">
        <v>701</v>
      </c>
      <c r="C35" s="923">
        <v>668875</v>
      </c>
      <c r="D35" s="926">
        <v>505115</v>
      </c>
      <c r="E35" s="926">
        <v>163760</v>
      </c>
      <c r="F35" s="927">
        <v>27200</v>
      </c>
      <c r="G35" s="926"/>
      <c r="H35" s="923">
        <v>641675</v>
      </c>
      <c r="I35" s="923">
        <v>418597</v>
      </c>
      <c r="J35" s="926">
        <v>113730</v>
      </c>
      <c r="K35" s="926">
        <v>37323</v>
      </c>
      <c r="L35" s="926"/>
      <c r="M35" s="926">
        <v>267544</v>
      </c>
      <c r="N35" s="927"/>
      <c r="O35" s="926"/>
      <c r="P35" s="926"/>
      <c r="Q35" s="926"/>
      <c r="R35" s="925">
        <v>223078</v>
      </c>
      <c r="S35" s="817">
        <f t="shared" si="0"/>
        <v>490622</v>
      </c>
      <c r="T35" s="811">
        <f t="shared" si="1"/>
        <v>0.36085542896867395</v>
      </c>
    </row>
    <row r="36" spans="1:20" s="822" customFormat="1" ht="18" customHeight="1">
      <c r="A36" s="820">
        <v>4</v>
      </c>
      <c r="B36" s="821" t="s">
        <v>702</v>
      </c>
      <c r="C36" s="923">
        <v>2150920</v>
      </c>
      <c r="D36" s="926">
        <v>1433714</v>
      </c>
      <c r="E36" s="926">
        <v>717206</v>
      </c>
      <c r="F36" s="927">
        <v>44460</v>
      </c>
      <c r="G36" s="926"/>
      <c r="H36" s="923">
        <v>2106460</v>
      </c>
      <c r="I36" s="923">
        <v>970331</v>
      </c>
      <c r="J36" s="926">
        <v>250216</v>
      </c>
      <c r="K36" s="926">
        <v>70898</v>
      </c>
      <c r="L36" s="926"/>
      <c r="M36" s="926">
        <v>649217</v>
      </c>
      <c r="N36" s="927"/>
      <c r="O36" s="926"/>
      <c r="P36" s="926"/>
      <c r="Q36" s="926"/>
      <c r="R36" s="925">
        <v>1136129</v>
      </c>
      <c r="S36" s="817">
        <f t="shared" si="0"/>
        <v>1785346</v>
      </c>
      <c r="T36" s="811">
        <f t="shared" si="1"/>
        <v>0.3309324343960978</v>
      </c>
    </row>
    <row r="37" spans="1:20" s="819" customFormat="1" ht="18" customHeight="1">
      <c r="A37" s="818">
        <v>4</v>
      </c>
      <c r="B37" s="934" t="s">
        <v>703</v>
      </c>
      <c r="C37" s="935">
        <v>24438054</v>
      </c>
      <c r="D37" s="935">
        <v>13462348</v>
      </c>
      <c r="E37" s="935">
        <v>10975706</v>
      </c>
      <c r="F37" s="935">
        <v>694494</v>
      </c>
      <c r="G37" s="935">
        <v>0</v>
      </c>
      <c r="H37" s="935">
        <v>23743560</v>
      </c>
      <c r="I37" s="935">
        <v>17798522</v>
      </c>
      <c r="J37" s="935">
        <v>1651829</v>
      </c>
      <c r="K37" s="935">
        <v>49725</v>
      </c>
      <c r="L37" s="935">
        <v>12085</v>
      </c>
      <c r="M37" s="935">
        <v>11022763</v>
      </c>
      <c r="N37" s="935">
        <v>927956</v>
      </c>
      <c r="O37" s="935">
        <v>533067</v>
      </c>
      <c r="P37" s="935">
        <v>0</v>
      </c>
      <c r="Q37" s="935">
        <v>3601097</v>
      </c>
      <c r="R37" s="935">
        <v>5945038</v>
      </c>
      <c r="S37" s="817">
        <f t="shared" si="0"/>
        <v>22029921</v>
      </c>
      <c r="T37" s="811">
        <f t="shared" si="1"/>
        <v>0.09627984840539007</v>
      </c>
    </row>
    <row r="38" spans="1:20" s="822" customFormat="1" ht="18" customHeight="1">
      <c r="A38" s="820">
        <v>1</v>
      </c>
      <c r="B38" s="821" t="s">
        <v>704</v>
      </c>
      <c r="C38" s="923">
        <v>7722528</v>
      </c>
      <c r="D38" s="926">
        <v>1565536</v>
      </c>
      <c r="E38" s="926">
        <v>6156992</v>
      </c>
      <c r="F38" s="927">
        <v>191260</v>
      </c>
      <c r="G38" s="926"/>
      <c r="H38" s="923">
        <v>7531268</v>
      </c>
      <c r="I38" s="923">
        <v>3039300</v>
      </c>
      <c r="J38" s="926">
        <v>534334</v>
      </c>
      <c r="K38" s="926">
        <v>8624</v>
      </c>
      <c r="L38" s="926">
        <v>7235</v>
      </c>
      <c r="M38" s="926">
        <v>1426326</v>
      </c>
      <c r="N38" s="927">
        <v>102920</v>
      </c>
      <c r="O38" s="926">
        <v>533067</v>
      </c>
      <c r="P38" s="926">
        <v>0</v>
      </c>
      <c r="Q38" s="926">
        <v>426794</v>
      </c>
      <c r="R38" s="925">
        <v>4491968</v>
      </c>
      <c r="S38" s="817">
        <f t="shared" si="0"/>
        <v>6981075</v>
      </c>
      <c r="T38" s="811">
        <f t="shared" si="1"/>
        <v>0.181026223143487</v>
      </c>
    </row>
    <row r="39" spans="1:20" s="822" customFormat="1" ht="18" customHeight="1">
      <c r="A39" s="820">
        <v>2</v>
      </c>
      <c r="B39" s="821" t="s">
        <v>705</v>
      </c>
      <c r="C39" s="923">
        <v>892855</v>
      </c>
      <c r="D39" s="926">
        <v>210159</v>
      </c>
      <c r="E39" s="926">
        <v>682696</v>
      </c>
      <c r="F39" s="927">
        <v>493034</v>
      </c>
      <c r="G39" s="926"/>
      <c r="H39" s="923">
        <v>399821</v>
      </c>
      <c r="I39" s="923">
        <v>249228</v>
      </c>
      <c r="J39" s="926">
        <v>86914</v>
      </c>
      <c r="K39" s="926">
        <v>9425</v>
      </c>
      <c r="L39" s="926">
        <v>0</v>
      </c>
      <c r="M39" s="926">
        <v>152889</v>
      </c>
      <c r="N39" s="927">
        <v>0</v>
      </c>
      <c r="O39" s="926">
        <v>0</v>
      </c>
      <c r="P39" s="926">
        <v>0</v>
      </c>
      <c r="Q39" s="926">
        <v>0</v>
      </c>
      <c r="R39" s="925">
        <v>150593</v>
      </c>
      <c r="S39" s="817">
        <f t="shared" si="0"/>
        <v>303482</v>
      </c>
      <c r="T39" s="811">
        <f t="shared" si="1"/>
        <v>0.3865496653666522</v>
      </c>
    </row>
    <row r="40" spans="1:20" s="822" customFormat="1" ht="18" customHeight="1">
      <c r="A40" s="820">
        <v>3</v>
      </c>
      <c r="B40" s="821" t="s">
        <v>706</v>
      </c>
      <c r="C40" s="923">
        <v>3088977</v>
      </c>
      <c r="D40" s="926">
        <v>858150</v>
      </c>
      <c r="E40" s="926">
        <v>2230827</v>
      </c>
      <c r="F40" s="927">
        <v>0</v>
      </c>
      <c r="G40" s="926"/>
      <c r="H40" s="923">
        <v>3088977</v>
      </c>
      <c r="I40" s="923">
        <v>2639297</v>
      </c>
      <c r="J40" s="926">
        <v>693960</v>
      </c>
      <c r="K40" s="926">
        <v>12940</v>
      </c>
      <c r="L40" s="926">
        <v>0</v>
      </c>
      <c r="M40" s="926">
        <v>1048041</v>
      </c>
      <c r="N40" s="927">
        <v>825036</v>
      </c>
      <c r="O40" s="926">
        <v>0</v>
      </c>
      <c r="P40" s="926">
        <v>0</v>
      </c>
      <c r="Q40" s="926">
        <v>59320</v>
      </c>
      <c r="R40" s="925">
        <v>449680</v>
      </c>
      <c r="S40" s="817">
        <f t="shared" si="0"/>
        <v>2382077</v>
      </c>
      <c r="T40" s="811">
        <f t="shared" si="1"/>
        <v>0.26783647312144104</v>
      </c>
    </row>
    <row r="41" spans="1:20" s="822" customFormat="1" ht="18" customHeight="1">
      <c r="A41" s="820">
        <v>4</v>
      </c>
      <c r="B41" s="821" t="s">
        <v>707</v>
      </c>
      <c r="C41" s="923">
        <v>2428987</v>
      </c>
      <c r="D41" s="926">
        <v>1414433</v>
      </c>
      <c r="E41" s="926">
        <v>1014554</v>
      </c>
      <c r="F41" s="927">
        <v>10200</v>
      </c>
      <c r="G41" s="926"/>
      <c r="H41" s="923">
        <v>2418787</v>
      </c>
      <c r="I41" s="923">
        <v>2127626</v>
      </c>
      <c r="J41" s="926">
        <v>200451</v>
      </c>
      <c r="K41" s="926">
        <v>1688</v>
      </c>
      <c r="L41" s="926">
        <v>0</v>
      </c>
      <c r="M41" s="926">
        <v>108920</v>
      </c>
      <c r="N41" s="927">
        <v>0</v>
      </c>
      <c r="O41" s="926">
        <v>0</v>
      </c>
      <c r="P41" s="926">
        <v>0</v>
      </c>
      <c r="Q41" s="926">
        <v>1816567</v>
      </c>
      <c r="R41" s="925">
        <v>291161</v>
      </c>
      <c r="S41" s="817">
        <f t="shared" si="0"/>
        <v>2216648</v>
      </c>
      <c r="T41" s="811">
        <f t="shared" si="1"/>
        <v>0.0950068292077649</v>
      </c>
    </row>
    <row r="42" spans="1:20" s="822" customFormat="1" ht="18" customHeight="1">
      <c r="A42" s="820">
        <v>5</v>
      </c>
      <c r="B42" s="821" t="s">
        <v>708</v>
      </c>
      <c r="C42" s="923">
        <v>10304707</v>
      </c>
      <c r="D42" s="926">
        <v>9414070</v>
      </c>
      <c r="E42" s="926">
        <v>890637</v>
      </c>
      <c r="F42" s="927">
        <v>0</v>
      </c>
      <c r="G42" s="926"/>
      <c r="H42" s="923">
        <v>10304707</v>
      </c>
      <c r="I42" s="923">
        <v>9743071</v>
      </c>
      <c r="J42" s="926">
        <v>136170</v>
      </c>
      <c r="K42" s="926">
        <v>17048</v>
      </c>
      <c r="L42" s="926">
        <v>4850</v>
      </c>
      <c r="M42" s="926">
        <v>8286587</v>
      </c>
      <c r="N42" s="927">
        <v>0</v>
      </c>
      <c r="O42" s="926">
        <v>0</v>
      </c>
      <c r="P42" s="926">
        <v>0</v>
      </c>
      <c r="Q42" s="926">
        <v>1298416</v>
      </c>
      <c r="R42" s="925">
        <v>561636</v>
      </c>
      <c r="S42" s="817">
        <f t="shared" si="0"/>
        <v>10146639</v>
      </c>
      <c r="T42" s="811">
        <f t="shared" si="1"/>
        <v>0.016223632158690007</v>
      </c>
    </row>
    <row r="43" spans="1:20" s="819" customFormat="1" ht="18" customHeight="1">
      <c r="A43" s="818">
        <v>5</v>
      </c>
      <c r="B43" s="934" t="s">
        <v>709</v>
      </c>
      <c r="C43" s="935">
        <v>7395134</v>
      </c>
      <c r="D43" s="935">
        <v>3719338</v>
      </c>
      <c r="E43" s="935">
        <v>3675796</v>
      </c>
      <c r="F43" s="935">
        <v>44900</v>
      </c>
      <c r="G43" s="935">
        <v>0</v>
      </c>
      <c r="H43" s="935">
        <v>7350234</v>
      </c>
      <c r="I43" s="935">
        <v>4532712</v>
      </c>
      <c r="J43" s="935">
        <v>1264622</v>
      </c>
      <c r="K43" s="935">
        <v>1007173</v>
      </c>
      <c r="L43" s="935">
        <v>4900</v>
      </c>
      <c r="M43" s="935">
        <v>969595</v>
      </c>
      <c r="N43" s="935">
        <v>0</v>
      </c>
      <c r="O43" s="935">
        <v>200</v>
      </c>
      <c r="P43" s="935">
        <v>0</v>
      </c>
      <c r="Q43" s="935">
        <v>1286222</v>
      </c>
      <c r="R43" s="935">
        <v>2817522</v>
      </c>
      <c r="S43" s="817">
        <f t="shared" si="0"/>
        <v>5073539</v>
      </c>
      <c r="T43" s="811">
        <f t="shared" si="1"/>
        <v>0.5022809743923726</v>
      </c>
    </row>
    <row r="44" spans="1:20" s="822" customFormat="1" ht="18" customHeight="1">
      <c r="A44" s="820">
        <v>1</v>
      </c>
      <c r="B44" s="821" t="s">
        <v>710</v>
      </c>
      <c r="C44" s="923">
        <v>1322083</v>
      </c>
      <c r="D44" s="926">
        <v>699464</v>
      </c>
      <c r="E44" s="926">
        <v>622619</v>
      </c>
      <c r="F44" s="927">
        <v>5200</v>
      </c>
      <c r="G44" s="926"/>
      <c r="H44" s="923">
        <v>1316883</v>
      </c>
      <c r="I44" s="923">
        <v>404991</v>
      </c>
      <c r="J44" s="926">
        <v>279463</v>
      </c>
      <c r="K44" s="926">
        <v>76956</v>
      </c>
      <c r="L44" s="926">
        <v>4900</v>
      </c>
      <c r="M44" s="926">
        <v>43472</v>
      </c>
      <c r="N44" s="927">
        <v>0</v>
      </c>
      <c r="O44" s="926">
        <v>200</v>
      </c>
      <c r="P44" s="926">
        <v>0</v>
      </c>
      <c r="Q44" s="926">
        <v>0</v>
      </c>
      <c r="R44" s="925">
        <v>911892</v>
      </c>
      <c r="S44" s="817">
        <f t="shared" si="0"/>
        <v>955564</v>
      </c>
      <c r="T44" s="811">
        <f t="shared" si="1"/>
        <v>0.8921655049124548</v>
      </c>
    </row>
    <row r="45" spans="1:20" s="822" customFormat="1" ht="18" customHeight="1">
      <c r="A45" s="820">
        <v>2</v>
      </c>
      <c r="B45" s="821" t="s">
        <v>711</v>
      </c>
      <c r="C45" s="923">
        <v>1310696</v>
      </c>
      <c r="D45" s="926">
        <v>316776</v>
      </c>
      <c r="E45" s="926">
        <v>993920</v>
      </c>
      <c r="F45" s="927">
        <v>39700</v>
      </c>
      <c r="G45" s="926"/>
      <c r="H45" s="923">
        <v>1270996</v>
      </c>
      <c r="I45" s="923">
        <v>966492</v>
      </c>
      <c r="J45" s="926">
        <v>294028</v>
      </c>
      <c r="K45" s="926">
        <v>81468</v>
      </c>
      <c r="L45" s="926">
        <v>0</v>
      </c>
      <c r="M45" s="926">
        <v>538996</v>
      </c>
      <c r="N45" s="927">
        <v>0</v>
      </c>
      <c r="O45" s="926">
        <v>0</v>
      </c>
      <c r="P45" s="926">
        <v>0</v>
      </c>
      <c r="Q45" s="926">
        <v>52000</v>
      </c>
      <c r="R45" s="925">
        <v>304504</v>
      </c>
      <c r="S45" s="817">
        <f t="shared" si="0"/>
        <v>895500</v>
      </c>
      <c r="T45" s="811">
        <f t="shared" si="1"/>
        <v>0.3885143384528791</v>
      </c>
    </row>
    <row r="46" spans="1:20" s="822" customFormat="1" ht="18" customHeight="1">
      <c r="A46" s="820">
        <v>3</v>
      </c>
      <c r="B46" s="821" t="s">
        <v>712</v>
      </c>
      <c r="C46" s="923">
        <v>2446064</v>
      </c>
      <c r="D46" s="926">
        <v>1777481</v>
      </c>
      <c r="E46" s="926">
        <v>668583</v>
      </c>
      <c r="F46" s="927">
        <v>0</v>
      </c>
      <c r="G46" s="926"/>
      <c r="H46" s="923">
        <v>2446064</v>
      </c>
      <c r="I46" s="923">
        <v>1913109</v>
      </c>
      <c r="J46" s="926">
        <v>434537</v>
      </c>
      <c r="K46" s="926">
        <v>12529</v>
      </c>
      <c r="L46" s="926">
        <v>0</v>
      </c>
      <c r="M46" s="926">
        <v>231821</v>
      </c>
      <c r="N46" s="927">
        <v>0</v>
      </c>
      <c r="O46" s="926">
        <v>0</v>
      </c>
      <c r="P46" s="926">
        <v>0</v>
      </c>
      <c r="Q46" s="926">
        <v>1234222</v>
      </c>
      <c r="R46" s="925">
        <v>532955</v>
      </c>
      <c r="S46" s="817">
        <f t="shared" si="0"/>
        <v>1998998</v>
      </c>
      <c r="T46" s="811">
        <f t="shared" si="1"/>
        <v>0.23368558717773008</v>
      </c>
    </row>
    <row r="47" spans="1:20" s="822" customFormat="1" ht="18" customHeight="1">
      <c r="A47" s="820">
        <v>4</v>
      </c>
      <c r="B47" s="821" t="s">
        <v>713</v>
      </c>
      <c r="C47" s="923">
        <v>1085780</v>
      </c>
      <c r="D47" s="926">
        <v>125594</v>
      </c>
      <c r="E47" s="926">
        <v>960186</v>
      </c>
      <c r="F47" s="927">
        <v>0</v>
      </c>
      <c r="G47" s="926"/>
      <c r="H47" s="923">
        <v>1085780</v>
      </c>
      <c r="I47" s="923">
        <v>965104</v>
      </c>
      <c r="J47" s="926">
        <v>115631</v>
      </c>
      <c r="K47" s="926">
        <v>830019</v>
      </c>
      <c r="L47" s="926">
        <v>0</v>
      </c>
      <c r="M47" s="926">
        <v>19454</v>
      </c>
      <c r="N47" s="927">
        <v>0</v>
      </c>
      <c r="O47" s="926">
        <v>0</v>
      </c>
      <c r="P47" s="926">
        <v>0</v>
      </c>
      <c r="Q47" s="926">
        <v>0</v>
      </c>
      <c r="R47" s="925">
        <v>120676</v>
      </c>
      <c r="S47" s="817">
        <f t="shared" si="0"/>
        <v>140130</v>
      </c>
      <c r="T47" s="811">
        <f t="shared" si="1"/>
        <v>0.979842586912913</v>
      </c>
    </row>
    <row r="48" spans="1:20" s="822" customFormat="1" ht="18" customHeight="1">
      <c r="A48" s="820">
        <v>4</v>
      </c>
      <c r="B48" s="821" t="s">
        <v>714</v>
      </c>
      <c r="C48" s="923">
        <v>1230511</v>
      </c>
      <c r="D48" s="926">
        <v>800023</v>
      </c>
      <c r="E48" s="926">
        <v>430488</v>
      </c>
      <c r="F48" s="927">
        <v>0</v>
      </c>
      <c r="G48" s="926"/>
      <c r="H48" s="923">
        <v>1230511</v>
      </c>
      <c r="I48" s="923">
        <v>283016</v>
      </c>
      <c r="J48" s="926">
        <v>140963</v>
      </c>
      <c r="K48" s="926">
        <v>6201</v>
      </c>
      <c r="L48" s="926">
        <v>0</v>
      </c>
      <c r="M48" s="926">
        <v>135852</v>
      </c>
      <c r="N48" s="927">
        <v>0</v>
      </c>
      <c r="O48" s="926">
        <v>0</v>
      </c>
      <c r="P48" s="926">
        <v>0</v>
      </c>
      <c r="Q48" s="926">
        <v>0</v>
      </c>
      <c r="R48" s="925">
        <v>947495</v>
      </c>
      <c r="S48" s="817">
        <f t="shared" si="0"/>
        <v>1083347</v>
      </c>
      <c r="T48" s="811">
        <f t="shared" si="1"/>
        <v>0.5199847358453232</v>
      </c>
    </row>
    <row r="49" spans="1:20" s="819" customFormat="1" ht="18" customHeight="1">
      <c r="A49" s="818">
        <v>6</v>
      </c>
      <c r="B49" s="934" t="s">
        <v>715</v>
      </c>
      <c r="C49" s="935">
        <v>20936559</v>
      </c>
      <c r="D49" s="935">
        <v>15009381</v>
      </c>
      <c r="E49" s="935">
        <v>5927178</v>
      </c>
      <c r="F49" s="935">
        <v>13321</v>
      </c>
      <c r="G49" s="935">
        <v>0</v>
      </c>
      <c r="H49" s="935">
        <v>20923238</v>
      </c>
      <c r="I49" s="935">
        <v>11025564</v>
      </c>
      <c r="J49" s="935">
        <v>2477025</v>
      </c>
      <c r="K49" s="935">
        <v>314100</v>
      </c>
      <c r="L49" s="935">
        <v>2875</v>
      </c>
      <c r="M49" s="935">
        <v>8229314</v>
      </c>
      <c r="N49" s="935">
        <v>0</v>
      </c>
      <c r="O49" s="935">
        <v>2250</v>
      </c>
      <c r="P49" s="935">
        <v>0</v>
      </c>
      <c r="Q49" s="935">
        <v>0</v>
      </c>
      <c r="R49" s="935">
        <v>9897674</v>
      </c>
      <c r="S49" s="817">
        <f t="shared" si="0"/>
        <v>18129238</v>
      </c>
      <c r="T49" s="811">
        <f t="shared" si="1"/>
        <v>0.2534110726671216</v>
      </c>
    </row>
    <row r="50" spans="1:20" s="822" customFormat="1" ht="18" customHeight="1">
      <c r="A50" s="820" t="s">
        <v>52</v>
      </c>
      <c r="B50" s="821" t="s">
        <v>716</v>
      </c>
      <c r="C50" s="923">
        <v>6968328</v>
      </c>
      <c r="D50" s="926">
        <v>5871493</v>
      </c>
      <c r="E50" s="926">
        <v>1096835</v>
      </c>
      <c r="F50" s="926">
        <v>1331</v>
      </c>
      <c r="G50" s="926"/>
      <c r="H50" s="923">
        <v>6966997</v>
      </c>
      <c r="I50" s="923">
        <v>5502751</v>
      </c>
      <c r="J50" s="926">
        <v>587909</v>
      </c>
      <c r="K50" s="926">
        <v>185881</v>
      </c>
      <c r="L50" s="926">
        <v>2875</v>
      </c>
      <c r="M50" s="926">
        <v>4726086</v>
      </c>
      <c r="N50" s="926"/>
      <c r="O50" s="926"/>
      <c r="P50" s="926"/>
      <c r="Q50" s="926"/>
      <c r="R50" s="925">
        <v>1464246</v>
      </c>
      <c r="S50" s="817">
        <f t="shared" si="0"/>
        <v>6190332</v>
      </c>
      <c r="T50" s="811">
        <f t="shared" si="1"/>
        <v>0.14114122190882342</v>
      </c>
    </row>
    <row r="51" spans="1:20" s="822" customFormat="1" ht="18" customHeight="1">
      <c r="A51" s="820" t="s">
        <v>53</v>
      </c>
      <c r="B51" s="821" t="s">
        <v>717</v>
      </c>
      <c r="C51" s="923">
        <v>3634427</v>
      </c>
      <c r="D51" s="926">
        <v>636131</v>
      </c>
      <c r="E51" s="926">
        <v>2998296</v>
      </c>
      <c r="F51" s="926">
        <v>2790</v>
      </c>
      <c r="G51" s="926"/>
      <c r="H51" s="923">
        <v>3631637</v>
      </c>
      <c r="I51" s="923">
        <v>3256062</v>
      </c>
      <c r="J51" s="926">
        <v>177695</v>
      </c>
      <c r="K51" s="926">
        <v>65959</v>
      </c>
      <c r="L51" s="926"/>
      <c r="M51" s="926">
        <v>3010158</v>
      </c>
      <c r="N51" s="926"/>
      <c r="O51" s="926">
        <v>2250</v>
      </c>
      <c r="P51" s="926"/>
      <c r="Q51" s="926"/>
      <c r="R51" s="925">
        <v>375575</v>
      </c>
      <c r="S51" s="817">
        <f t="shared" si="0"/>
        <v>3387983</v>
      </c>
      <c r="T51" s="811">
        <f t="shared" si="1"/>
        <v>0.07483088466988651</v>
      </c>
    </row>
    <row r="52" spans="1:20" s="822" customFormat="1" ht="18" customHeight="1">
      <c r="A52" s="820" t="s">
        <v>58</v>
      </c>
      <c r="B52" s="821" t="s">
        <v>742</v>
      </c>
      <c r="C52" s="923">
        <v>10333804</v>
      </c>
      <c r="D52" s="926">
        <v>8501757</v>
      </c>
      <c r="E52" s="926">
        <v>1832047</v>
      </c>
      <c r="F52" s="926">
        <v>9200</v>
      </c>
      <c r="G52" s="926"/>
      <c r="H52" s="923">
        <v>10324604</v>
      </c>
      <c r="I52" s="923">
        <v>2266751</v>
      </c>
      <c r="J52" s="926">
        <v>1711421</v>
      </c>
      <c r="K52" s="926">
        <v>62260</v>
      </c>
      <c r="L52" s="926"/>
      <c r="M52" s="926">
        <v>493070</v>
      </c>
      <c r="N52" s="926"/>
      <c r="O52" s="926"/>
      <c r="P52" s="926"/>
      <c r="Q52" s="926"/>
      <c r="R52" s="925">
        <v>8057853</v>
      </c>
      <c r="S52" s="817">
        <f t="shared" si="0"/>
        <v>8550923</v>
      </c>
      <c r="T52" s="811">
        <f t="shared" si="1"/>
        <v>0.7824772107743638</v>
      </c>
    </row>
    <row r="53" spans="1:20" s="822" customFormat="1" ht="18" customHeight="1">
      <c r="A53" s="818">
        <v>7</v>
      </c>
      <c r="B53" s="934" t="s">
        <v>718</v>
      </c>
      <c r="C53" s="940">
        <v>4910848</v>
      </c>
      <c r="D53" s="942">
        <v>2093219</v>
      </c>
      <c r="E53" s="942">
        <v>2817629</v>
      </c>
      <c r="F53" s="942">
        <v>142870</v>
      </c>
      <c r="G53" s="942">
        <v>0</v>
      </c>
      <c r="H53" s="940">
        <v>4767978</v>
      </c>
      <c r="I53" s="940">
        <v>1964825</v>
      </c>
      <c r="J53" s="942">
        <v>1631491</v>
      </c>
      <c r="K53" s="942">
        <v>265942</v>
      </c>
      <c r="L53" s="942">
        <v>3110</v>
      </c>
      <c r="M53" s="942">
        <v>64282</v>
      </c>
      <c r="N53" s="942">
        <v>0</v>
      </c>
      <c r="O53" s="942">
        <v>0</v>
      </c>
      <c r="P53" s="942">
        <v>0</v>
      </c>
      <c r="Q53" s="942">
        <v>0</v>
      </c>
      <c r="R53" s="944">
        <v>2803153</v>
      </c>
      <c r="S53" s="817">
        <f t="shared" si="0"/>
        <v>2867435</v>
      </c>
      <c r="T53" s="811">
        <f t="shared" si="1"/>
        <v>0.9672836003206392</v>
      </c>
    </row>
    <row r="54" spans="1:20" s="822" customFormat="1" ht="19.5" customHeight="1">
      <c r="A54" s="820">
        <v>1</v>
      </c>
      <c r="B54" s="821" t="s">
        <v>719</v>
      </c>
      <c r="C54" s="923">
        <v>434703</v>
      </c>
      <c r="D54" s="926">
        <v>277201</v>
      </c>
      <c r="E54" s="926">
        <v>157502</v>
      </c>
      <c r="F54" s="926">
        <v>200</v>
      </c>
      <c r="G54" s="926"/>
      <c r="H54" s="923">
        <v>434503</v>
      </c>
      <c r="I54" s="923">
        <v>258057</v>
      </c>
      <c r="J54" s="926">
        <v>134627</v>
      </c>
      <c r="K54" s="926">
        <v>114620</v>
      </c>
      <c r="L54" s="926">
        <v>3110</v>
      </c>
      <c r="M54" s="926">
        <v>5700</v>
      </c>
      <c r="N54" s="926">
        <v>0</v>
      </c>
      <c r="O54" s="926">
        <v>0</v>
      </c>
      <c r="P54" s="926">
        <v>0</v>
      </c>
      <c r="Q54" s="926">
        <v>0</v>
      </c>
      <c r="R54" s="924">
        <v>176446</v>
      </c>
      <c r="S54" s="817">
        <f t="shared" si="0"/>
        <v>182146</v>
      </c>
      <c r="T54" s="811">
        <f t="shared" si="1"/>
        <v>0.9779118566828259</v>
      </c>
    </row>
    <row r="55" spans="1:20" s="819" customFormat="1" ht="18" customHeight="1">
      <c r="A55" s="820">
        <v>2</v>
      </c>
      <c r="B55" s="821" t="s">
        <v>727</v>
      </c>
      <c r="C55" s="923">
        <v>1961592</v>
      </c>
      <c r="D55" s="923">
        <v>652069</v>
      </c>
      <c r="E55" s="923">
        <v>1309523</v>
      </c>
      <c r="F55" s="923">
        <v>138670</v>
      </c>
      <c r="G55" s="923"/>
      <c r="H55" s="923">
        <v>1822922</v>
      </c>
      <c r="I55" s="923">
        <v>612656</v>
      </c>
      <c r="J55" s="923">
        <v>571686</v>
      </c>
      <c r="K55" s="923">
        <v>17090</v>
      </c>
      <c r="L55" s="923">
        <v>0</v>
      </c>
      <c r="M55" s="923">
        <v>23880</v>
      </c>
      <c r="N55" s="923">
        <v>0</v>
      </c>
      <c r="O55" s="923">
        <v>0</v>
      </c>
      <c r="P55" s="923">
        <v>0</v>
      </c>
      <c r="Q55" s="923">
        <v>0</v>
      </c>
      <c r="R55" s="923">
        <v>1210266</v>
      </c>
      <c r="S55" s="817">
        <f t="shared" si="0"/>
        <v>1234146</v>
      </c>
      <c r="T55" s="811">
        <f t="shared" si="1"/>
        <v>0.9610221723120316</v>
      </c>
    </row>
    <row r="56" spans="1:20" s="822" customFormat="1" ht="18" customHeight="1">
      <c r="A56" s="820">
        <v>3</v>
      </c>
      <c r="B56" s="821" t="s">
        <v>720</v>
      </c>
      <c r="C56" s="923">
        <v>1527435</v>
      </c>
      <c r="D56" s="926">
        <v>638779</v>
      </c>
      <c r="E56" s="926">
        <v>888656</v>
      </c>
      <c r="F56" s="926">
        <v>3600</v>
      </c>
      <c r="G56" s="926"/>
      <c r="H56" s="923">
        <v>1523835</v>
      </c>
      <c r="I56" s="923">
        <v>750593</v>
      </c>
      <c r="J56" s="926">
        <v>607000</v>
      </c>
      <c r="K56" s="926">
        <v>123892</v>
      </c>
      <c r="L56" s="926">
        <v>0</v>
      </c>
      <c r="M56" s="926">
        <v>19701</v>
      </c>
      <c r="N56" s="926">
        <v>0</v>
      </c>
      <c r="O56" s="926">
        <v>0</v>
      </c>
      <c r="P56" s="926">
        <v>0</v>
      </c>
      <c r="Q56" s="926">
        <v>0</v>
      </c>
      <c r="R56" s="925">
        <v>773242</v>
      </c>
      <c r="S56" s="817">
        <f t="shared" si="0"/>
        <v>792943</v>
      </c>
      <c r="T56" s="811">
        <f t="shared" si="1"/>
        <v>0.9737527528234343</v>
      </c>
    </row>
    <row r="57" spans="1:20" s="822" customFormat="1" ht="18" customHeight="1">
      <c r="A57" s="820">
        <v>4</v>
      </c>
      <c r="B57" s="821" t="s">
        <v>721</v>
      </c>
      <c r="C57" s="923">
        <v>987118</v>
      </c>
      <c r="D57" s="926">
        <v>525170</v>
      </c>
      <c r="E57" s="926">
        <v>461948</v>
      </c>
      <c r="F57" s="926">
        <v>400</v>
      </c>
      <c r="G57" s="926"/>
      <c r="H57" s="923">
        <v>986718</v>
      </c>
      <c r="I57" s="923">
        <v>343319</v>
      </c>
      <c r="J57" s="926">
        <v>318178</v>
      </c>
      <c r="K57" s="926">
        <v>10340</v>
      </c>
      <c r="L57" s="926">
        <v>0</v>
      </c>
      <c r="M57" s="926">
        <v>14801</v>
      </c>
      <c r="N57" s="926">
        <v>0</v>
      </c>
      <c r="O57" s="926">
        <v>0</v>
      </c>
      <c r="P57" s="926">
        <v>0</v>
      </c>
      <c r="Q57" s="926">
        <v>0</v>
      </c>
      <c r="R57" s="925">
        <v>643399</v>
      </c>
      <c r="S57" s="817">
        <f t="shared" si="0"/>
        <v>658200</v>
      </c>
      <c r="T57" s="811">
        <f t="shared" si="1"/>
        <v>0.9568884914612941</v>
      </c>
    </row>
    <row r="58" spans="1:20" s="822" customFormat="1" ht="18" customHeight="1">
      <c r="A58" s="818">
        <v>8</v>
      </c>
      <c r="B58" s="934" t="s">
        <v>722</v>
      </c>
      <c r="C58" s="940">
        <v>91392956</v>
      </c>
      <c r="D58" s="942">
        <v>3708589</v>
      </c>
      <c r="E58" s="942">
        <v>87684367</v>
      </c>
      <c r="F58" s="942">
        <v>5130</v>
      </c>
      <c r="G58" s="942">
        <v>0</v>
      </c>
      <c r="H58" s="940">
        <v>91387826</v>
      </c>
      <c r="I58" s="940">
        <v>28726352</v>
      </c>
      <c r="J58" s="942">
        <v>23128573</v>
      </c>
      <c r="K58" s="942">
        <v>117127</v>
      </c>
      <c r="L58" s="942">
        <v>60685</v>
      </c>
      <c r="M58" s="942">
        <v>5398069</v>
      </c>
      <c r="N58" s="942">
        <v>1</v>
      </c>
      <c r="O58" s="942">
        <v>0</v>
      </c>
      <c r="P58" s="942">
        <v>0</v>
      </c>
      <c r="Q58" s="942">
        <v>21897</v>
      </c>
      <c r="R58" s="944">
        <v>62661474</v>
      </c>
      <c r="S58" s="817">
        <f t="shared" si="0"/>
        <v>68081441</v>
      </c>
      <c r="T58" s="811">
        <f t="shared" si="1"/>
        <v>0.811324215479919</v>
      </c>
    </row>
    <row r="59" spans="1:20" s="819" customFormat="1" ht="18" customHeight="1">
      <c r="A59" s="820" t="s">
        <v>52</v>
      </c>
      <c r="B59" s="821" t="s">
        <v>723</v>
      </c>
      <c r="C59" s="923">
        <v>84142982</v>
      </c>
      <c r="D59" s="923">
        <v>1811236</v>
      </c>
      <c r="E59" s="923">
        <v>82331746</v>
      </c>
      <c r="F59" s="923">
        <v>0</v>
      </c>
      <c r="G59" s="923"/>
      <c r="H59" s="923">
        <v>84142982</v>
      </c>
      <c r="I59" s="923">
        <v>22994002</v>
      </c>
      <c r="J59" s="923">
        <v>22047973</v>
      </c>
      <c r="K59" s="923">
        <v>43329</v>
      </c>
      <c r="L59" s="923">
        <v>16100</v>
      </c>
      <c r="M59" s="923">
        <v>886600</v>
      </c>
      <c r="N59" s="923">
        <v>0</v>
      </c>
      <c r="O59" s="923">
        <v>0</v>
      </c>
      <c r="P59" s="923">
        <v>0</v>
      </c>
      <c r="Q59" s="923">
        <v>0</v>
      </c>
      <c r="R59" s="923">
        <v>61148980</v>
      </c>
      <c r="S59" s="817">
        <f t="shared" si="0"/>
        <v>62035580</v>
      </c>
      <c r="T59" s="811">
        <f t="shared" si="1"/>
        <v>0.9614421186881692</v>
      </c>
    </row>
    <row r="60" spans="1:20" s="822" customFormat="1" ht="18" customHeight="1">
      <c r="A60" s="823" t="s">
        <v>53</v>
      </c>
      <c r="B60" s="824" t="s">
        <v>724</v>
      </c>
      <c r="C60" s="923">
        <v>1606911</v>
      </c>
      <c r="D60" s="926">
        <v>787387</v>
      </c>
      <c r="E60" s="928">
        <v>819524</v>
      </c>
      <c r="F60" s="927">
        <v>3800</v>
      </c>
      <c r="G60" s="928"/>
      <c r="H60" s="923">
        <v>1603111</v>
      </c>
      <c r="I60" s="923">
        <v>637126</v>
      </c>
      <c r="J60" s="928">
        <v>357548</v>
      </c>
      <c r="K60" s="928">
        <v>8342</v>
      </c>
      <c r="L60" s="928">
        <v>0</v>
      </c>
      <c r="M60" s="928">
        <v>249339</v>
      </c>
      <c r="N60" s="927"/>
      <c r="O60" s="928"/>
      <c r="P60" s="928"/>
      <c r="Q60" s="928">
        <v>21897</v>
      </c>
      <c r="R60" s="925">
        <v>965985</v>
      </c>
      <c r="S60" s="817">
        <f t="shared" si="0"/>
        <v>1237221</v>
      </c>
      <c r="T60" s="811">
        <f t="shared" si="1"/>
        <v>0.5742820101518381</v>
      </c>
    </row>
    <row r="61" spans="1:20" s="822" customFormat="1" ht="18" customHeight="1">
      <c r="A61" s="823" t="s">
        <v>58</v>
      </c>
      <c r="B61" s="824" t="s">
        <v>725</v>
      </c>
      <c r="C61" s="923">
        <v>1997304</v>
      </c>
      <c r="D61" s="926">
        <v>882352</v>
      </c>
      <c r="E61" s="928">
        <v>1114952</v>
      </c>
      <c r="F61" s="927">
        <v>200</v>
      </c>
      <c r="G61" s="928"/>
      <c r="H61" s="923">
        <v>1997104</v>
      </c>
      <c r="I61" s="923">
        <v>1659062</v>
      </c>
      <c r="J61" s="928">
        <v>416592</v>
      </c>
      <c r="K61" s="928">
        <v>47708</v>
      </c>
      <c r="L61" s="928">
        <v>44585</v>
      </c>
      <c r="M61" s="928">
        <v>1150576</v>
      </c>
      <c r="N61" s="927">
        <v>1</v>
      </c>
      <c r="O61" s="928"/>
      <c r="P61" s="928"/>
      <c r="Q61" s="928"/>
      <c r="R61" s="925">
        <v>338042</v>
      </c>
      <c r="S61" s="817">
        <f t="shared" si="0"/>
        <v>1488619</v>
      </c>
      <c r="T61" s="811">
        <f t="shared" si="1"/>
        <v>0.3067305501542438</v>
      </c>
    </row>
    <row r="62" spans="1:20" s="822" customFormat="1" ht="18" customHeight="1">
      <c r="A62" s="825" t="s">
        <v>73</v>
      </c>
      <c r="B62" s="826" t="s">
        <v>726</v>
      </c>
      <c r="C62" s="923">
        <v>3645359</v>
      </c>
      <c r="D62" s="928">
        <v>227614</v>
      </c>
      <c r="E62" s="928">
        <v>3417745</v>
      </c>
      <c r="F62" s="927">
        <v>1130</v>
      </c>
      <c r="G62" s="928"/>
      <c r="H62" s="923">
        <v>3644229</v>
      </c>
      <c r="I62" s="923">
        <v>3435762</v>
      </c>
      <c r="J62" s="928">
        <v>306460</v>
      </c>
      <c r="K62" s="928">
        <v>17748</v>
      </c>
      <c r="L62" s="928">
        <v>0</v>
      </c>
      <c r="M62" s="928">
        <v>3111554</v>
      </c>
      <c r="N62" s="927"/>
      <c r="O62" s="928"/>
      <c r="P62" s="928"/>
      <c r="Q62" s="928"/>
      <c r="R62" s="925">
        <v>208467</v>
      </c>
      <c r="S62" s="817">
        <f t="shared" si="0"/>
        <v>3320021</v>
      </c>
      <c r="T62" s="811">
        <f t="shared" si="1"/>
        <v>0.09436276435911452</v>
      </c>
    </row>
    <row r="63" spans="1:19" s="412" customFormat="1" ht="29.25" customHeight="1">
      <c r="A63" s="1374"/>
      <c r="B63" s="1374"/>
      <c r="C63" s="1374"/>
      <c r="D63" s="1374"/>
      <c r="E63" s="1374"/>
      <c r="F63" s="567"/>
      <c r="G63" s="567"/>
      <c r="H63" s="567"/>
      <c r="I63" s="567"/>
      <c r="J63" s="567"/>
      <c r="K63" s="567"/>
      <c r="L63" s="567"/>
      <c r="M63" s="567"/>
      <c r="N63" s="1375" t="str">
        <f>+'Thong tin'!B8</f>
        <v>Thái Bình, ngày 05 tháng 10 năm 2016</v>
      </c>
      <c r="O63" s="1375"/>
      <c r="P63" s="1375"/>
      <c r="Q63" s="1375"/>
      <c r="R63" s="1375"/>
      <c r="S63" s="1375"/>
    </row>
    <row r="64" spans="1:19" s="412" customFormat="1" ht="18.75">
      <c r="A64" s="899"/>
      <c r="B64" s="899"/>
      <c r="C64" s="899"/>
      <c r="D64" s="899"/>
      <c r="E64" s="899"/>
      <c r="F64" s="567"/>
      <c r="G64" s="567"/>
      <c r="H64" s="567"/>
      <c r="I64" s="567"/>
      <c r="J64" s="567"/>
      <c r="K64" s="567"/>
      <c r="L64" s="567"/>
      <c r="M64" s="567"/>
      <c r="N64" s="1381" t="str">
        <f>+'Thong tin'!B9</f>
        <v>KT. CỤC TRƯỞNG</v>
      </c>
      <c r="O64" s="1381"/>
      <c r="P64" s="1381"/>
      <c r="Q64" s="1381"/>
      <c r="R64" s="1381"/>
      <c r="S64" s="1381"/>
    </row>
    <row r="65" spans="1:19" s="413" customFormat="1" ht="19.5" customHeight="1">
      <c r="A65" s="571"/>
      <c r="B65" s="1312" t="s">
        <v>4</v>
      </c>
      <c r="C65" s="1312"/>
      <c r="D65" s="1312"/>
      <c r="E65" s="1312"/>
      <c r="F65" s="565"/>
      <c r="G65" s="565"/>
      <c r="H65" s="565"/>
      <c r="I65" s="565"/>
      <c r="J65" s="565"/>
      <c r="K65" s="565"/>
      <c r="L65" s="565"/>
      <c r="M65" s="565"/>
      <c r="N65" s="1381" t="str">
        <f>'Thong tin'!B7</f>
        <v>PHÓ CỤC TRƯỞNG</v>
      </c>
      <c r="O65" s="1381"/>
      <c r="P65" s="1381"/>
      <c r="Q65" s="1381"/>
      <c r="R65" s="1381"/>
      <c r="S65" s="1381"/>
    </row>
    <row r="66" spans="1:19" s="26" customFormat="1" ht="18.75">
      <c r="A66" s="555"/>
      <c r="B66" s="555"/>
      <c r="C66" s="555"/>
      <c r="D66" s="561"/>
      <c r="E66" s="561"/>
      <c r="F66" s="561"/>
      <c r="G66" s="561"/>
      <c r="H66" s="561"/>
      <c r="I66" s="561"/>
      <c r="J66" s="561"/>
      <c r="K66" s="561"/>
      <c r="L66" s="561"/>
      <c r="M66" s="561"/>
      <c r="N66" s="561"/>
      <c r="O66" s="561"/>
      <c r="P66" s="561"/>
      <c r="Q66" s="561"/>
      <c r="R66" s="555"/>
      <c r="S66" s="555"/>
    </row>
    <row r="67" spans="1:19" s="26" customFormat="1" ht="18.75">
      <c r="A67" s="555"/>
      <c r="B67" s="1346"/>
      <c r="C67" s="1346"/>
      <c r="D67" s="1346"/>
      <c r="E67" s="1346"/>
      <c r="F67" s="561"/>
      <c r="G67" s="561"/>
      <c r="H67" s="561"/>
      <c r="I67" s="561"/>
      <c r="J67" s="561"/>
      <c r="K67" s="561"/>
      <c r="L67" s="561"/>
      <c r="M67" s="561"/>
      <c r="N67" s="561"/>
      <c r="O67" s="561"/>
      <c r="P67" s="1346"/>
      <c r="Q67" s="1346"/>
      <c r="R67" s="1346"/>
      <c r="S67" s="555"/>
    </row>
    <row r="68" spans="1:19" s="26" customFormat="1" ht="15.75" customHeight="1">
      <c r="A68" s="572"/>
      <c r="B68" s="555"/>
      <c r="C68" s="555"/>
      <c r="D68" s="561"/>
      <c r="E68" s="561"/>
      <c r="F68" s="561"/>
      <c r="G68" s="561"/>
      <c r="H68" s="561"/>
      <c r="I68" s="561"/>
      <c r="J68" s="561"/>
      <c r="K68" s="561"/>
      <c r="L68" s="561"/>
      <c r="M68" s="561"/>
      <c r="N68" s="561"/>
      <c r="O68" s="561"/>
      <c r="P68" s="561"/>
      <c r="Q68" s="561"/>
      <c r="R68" s="555"/>
      <c r="S68" s="555"/>
    </row>
    <row r="69" spans="1:19" s="26" customFormat="1" ht="15.75" customHeight="1">
      <c r="A69" s="555"/>
      <c r="B69" s="1382"/>
      <c r="C69" s="1382"/>
      <c r="D69" s="1382"/>
      <c r="E69" s="1382"/>
      <c r="F69" s="1382"/>
      <c r="G69" s="1382"/>
      <c r="H69" s="1382"/>
      <c r="I69" s="1382"/>
      <c r="J69" s="1382"/>
      <c r="K69" s="1382"/>
      <c r="L69" s="1382"/>
      <c r="M69" s="1382"/>
      <c r="N69" s="1382"/>
      <c r="O69" s="1382"/>
      <c r="P69" s="561"/>
      <c r="Q69" s="561"/>
      <c r="R69" s="555"/>
      <c r="S69" s="555"/>
    </row>
    <row r="70" spans="1:19" s="26" customFormat="1" ht="18.75">
      <c r="A70" s="566"/>
      <c r="B70" s="566"/>
      <c r="C70" s="566"/>
      <c r="D70" s="566"/>
      <c r="E70" s="566"/>
      <c r="F70" s="566"/>
      <c r="G70" s="566"/>
      <c r="H70" s="566"/>
      <c r="I70" s="566"/>
      <c r="J70" s="566"/>
      <c r="K70" s="566"/>
      <c r="L70" s="566"/>
      <c r="M70" s="566"/>
      <c r="N70" s="566"/>
      <c r="O70" s="566"/>
      <c r="P70" s="566"/>
      <c r="Q70" s="555"/>
      <c r="R70" s="555"/>
      <c r="S70" s="555"/>
    </row>
    <row r="71" spans="1:19" s="26" customFormat="1" ht="18.75">
      <c r="A71" s="555"/>
      <c r="B71" s="555"/>
      <c r="C71" s="555"/>
      <c r="D71" s="555"/>
      <c r="E71" s="555"/>
      <c r="F71" s="555"/>
      <c r="G71" s="555"/>
      <c r="H71" s="555"/>
      <c r="I71" s="555"/>
      <c r="J71" s="555"/>
      <c r="K71" s="555"/>
      <c r="L71" s="555"/>
      <c r="M71" s="555"/>
      <c r="N71" s="555"/>
      <c r="O71" s="555"/>
      <c r="P71" s="555"/>
      <c r="Q71" s="555"/>
      <c r="R71" s="555"/>
      <c r="S71" s="555"/>
    </row>
    <row r="72" spans="1:19" s="26" customFormat="1" ht="18.75">
      <c r="A72" s="555"/>
      <c r="B72" s="1292" t="str">
        <f>'Thong tin'!B5</f>
        <v>Vũ Văn Tuyên</v>
      </c>
      <c r="C72" s="1292"/>
      <c r="D72" s="1292"/>
      <c r="E72" s="1292"/>
      <c r="F72" s="555"/>
      <c r="G72" s="555"/>
      <c r="H72" s="555"/>
      <c r="I72" s="555"/>
      <c r="J72" s="555"/>
      <c r="K72" s="555"/>
      <c r="L72" s="555"/>
      <c r="M72" s="555"/>
      <c r="N72" s="1292" t="str">
        <f>'Thong tin'!B6</f>
        <v>Nguyễn Thái Bình</v>
      </c>
      <c r="O72" s="1292"/>
      <c r="P72" s="1292"/>
      <c r="Q72" s="1292"/>
      <c r="R72" s="1292"/>
      <c r="S72" s="1292"/>
    </row>
  </sheetData>
  <sheetProtection/>
  <protectedRanges>
    <protectedRange password="C71F" sqref="J27:R27 D49:R49 J32:R32 J37:R37 J43:R43 J13:R17 J55:R55 D43:G43 D37:G37 D32:G32 D27:G27 D19:G19 D59:G59 J59:R59 D13:G17 D55:G55 J19:R19 H11:I48 H50:I62 C11:C62 S11:T62" name="Range1_3"/>
  </protectedRanges>
  <mergeCells count="36">
    <mergeCell ref="E1:P1"/>
    <mergeCell ref="E2:P2"/>
    <mergeCell ref="E3:P3"/>
    <mergeCell ref="F6:F9"/>
    <mergeCell ref="G6:G9"/>
    <mergeCell ref="H6:R6"/>
    <mergeCell ref="Q5:T5"/>
    <mergeCell ref="D7:E7"/>
    <mergeCell ref="A2:D2"/>
    <mergeCell ref="Q2:T2"/>
    <mergeCell ref="Q4:T4"/>
    <mergeCell ref="T6:T9"/>
    <mergeCell ref="I7:Q7"/>
    <mergeCell ref="S6:S9"/>
    <mergeCell ref="R7:R9"/>
    <mergeCell ref="I8:I9"/>
    <mergeCell ref="J8:Q8"/>
    <mergeCell ref="A3:D3"/>
    <mergeCell ref="A6:B9"/>
    <mergeCell ref="C6:E6"/>
    <mergeCell ref="C7:C9"/>
    <mergeCell ref="A63:E63"/>
    <mergeCell ref="N63:S63"/>
    <mergeCell ref="D8:D9"/>
    <mergeCell ref="E8:E9"/>
    <mergeCell ref="A10:B10"/>
    <mergeCell ref="A11:B11"/>
    <mergeCell ref="H7:H9"/>
    <mergeCell ref="N64:S64"/>
    <mergeCell ref="B69:O69"/>
    <mergeCell ref="N72:S72"/>
    <mergeCell ref="B72:E72"/>
    <mergeCell ref="B65:E65"/>
    <mergeCell ref="N65:S65"/>
    <mergeCell ref="B67:E67"/>
    <mergeCell ref="P67:R67"/>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S38"/>
  <sheetViews>
    <sheetView view="pageBreakPreview" zoomScale="85" zoomScaleSheetLayoutView="85" zoomScalePageLayoutView="0" workbookViewId="0" topLeftCell="A4">
      <selection activeCell="S16" sqref="S16"/>
    </sheetView>
  </sheetViews>
  <sheetFormatPr defaultColWidth="9.00390625" defaultRowHeight="15.75"/>
  <cols>
    <col min="1" max="1" width="3.75390625" style="578" customWidth="1"/>
    <col min="2" max="2" width="22.125" style="578" customWidth="1"/>
    <col min="3" max="3" width="7.50390625" style="578" customWidth="1"/>
    <col min="4" max="4" width="12.375" style="578" customWidth="1"/>
    <col min="5" max="5" width="6.25390625" style="578" customWidth="1"/>
    <col min="6" max="6" width="12.625" style="578" customWidth="1"/>
    <col min="7" max="7" width="8.00390625" style="578" customWidth="1"/>
    <col min="8" max="8" width="11.25390625" style="578" customWidth="1"/>
    <col min="9" max="9" width="7.125" style="578" customWidth="1"/>
    <col min="10" max="10" width="11.25390625" style="578" customWidth="1"/>
    <col min="11" max="11" width="7.375" style="578" customWidth="1"/>
    <col min="12" max="12" width="10.50390625" style="578" customWidth="1"/>
    <col min="13" max="13" width="6.00390625" style="578" customWidth="1"/>
    <col min="14" max="14" width="10.875" style="578" customWidth="1"/>
    <col min="15" max="16384" width="9.00390625" style="578" customWidth="1"/>
  </cols>
  <sheetData>
    <row r="1" spans="1:14" ht="18" customHeight="1">
      <c r="A1" s="796" t="s">
        <v>36</v>
      </c>
      <c r="B1" s="512"/>
      <c r="C1" s="512"/>
      <c r="D1" s="509"/>
      <c r="E1" s="1417" t="s">
        <v>584</v>
      </c>
      <c r="F1" s="1417"/>
      <c r="G1" s="1417"/>
      <c r="H1" s="1417"/>
      <c r="I1" s="1417"/>
      <c r="J1" s="1417"/>
      <c r="K1" s="1417"/>
      <c r="L1" s="577" t="s">
        <v>585</v>
      </c>
      <c r="M1" s="577"/>
      <c r="N1" s="577"/>
    </row>
    <row r="2" spans="1:14" ht="15.75" customHeight="1">
      <c r="A2" s="1396" t="s">
        <v>344</v>
      </c>
      <c r="B2" s="1396"/>
      <c r="C2" s="1396"/>
      <c r="D2" s="1396"/>
      <c r="E2" s="1417"/>
      <c r="F2" s="1417"/>
      <c r="G2" s="1417"/>
      <c r="H2" s="1417"/>
      <c r="I2" s="1417"/>
      <c r="J2" s="1417"/>
      <c r="K2" s="1417"/>
      <c r="L2" s="1418" t="str">
        <f>'Thong tin'!B4</f>
        <v>CTHADS Tỉnh Thái Bình</v>
      </c>
      <c r="M2" s="1418"/>
      <c r="N2" s="1418"/>
    </row>
    <row r="3" spans="1:14" ht="16.5" customHeight="1">
      <c r="A3" s="1383" t="s">
        <v>345</v>
      </c>
      <c r="B3" s="1383"/>
      <c r="C3" s="1383"/>
      <c r="D3" s="1383"/>
      <c r="E3" s="1419" t="str">
        <f>'Thong tin'!B3</f>
        <v>12 tháng / năm 2016</v>
      </c>
      <c r="F3" s="1419"/>
      <c r="G3" s="1419"/>
      <c r="H3" s="1419"/>
      <c r="I3" s="1419"/>
      <c r="J3" s="1419"/>
      <c r="K3" s="580"/>
      <c r="L3" s="1420" t="s">
        <v>655</v>
      </c>
      <c r="M3" s="1420"/>
      <c r="N3" s="1420"/>
    </row>
    <row r="4" spans="1:14" ht="15.75" customHeight="1">
      <c r="A4" s="511" t="s">
        <v>217</v>
      </c>
      <c r="B4" s="472"/>
      <c r="C4" s="472"/>
      <c r="D4" s="472"/>
      <c r="E4" s="582"/>
      <c r="F4" s="583"/>
      <c r="G4" s="583"/>
      <c r="H4" s="583"/>
      <c r="I4" s="583"/>
      <c r="J4" s="583"/>
      <c r="L4" s="1408" t="s">
        <v>412</v>
      </c>
      <c r="M4" s="1408"/>
      <c r="N4" s="1408"/>
    </row>
    <row r="5" spans="1:14" ht="18" customHeight="1">
      <c r="A5" s="583"/>
      <c r="D5" s="1409"/>
      <c r="E5" s="1409"/>
      <c r="F5" s="1409"/>
      <c r="G5" s="1409"/>
      <c r="H5" s="1409"/>
      <c r="I5" s="1409"/>
      <c r="J5" s="1409"/>
      <c r="K5" s="1409"/>
      <c r="L5" s="584" t="s">
        <v>365</v>
      </c>
      <c r="M5" s="584"/>
      <c r="N5" s="584"/>
    </row>
    <row r="6" spans="1:14" ht="18" customHeight="1">
      <c r="A6" s="1410" t="s">
        <v>72</v>
      </c>
      <c r="B6" s="1411"/>
      <c r="C6" s="1414" t="s">
        <v>366</v>
      </c>
      <c r="D6" s="1414"/>
      <c r="E6" s="1414"/>
      <c r="F6" s="1414"/>
      <c r="G6" s="1401" t="s">
        <v>7</v>
      </c>
      <c r="H6" s="1415"/>
      <c r="I6" s="1415"/>
      <c r="J6" s="1415"/>
      <c r="K6" s="1415"/>
      <c r="L6" s="1415"/>
      <c r="M6" s="1415"/>
      <c r="N6" s="1416"/>
    </row>
    <row r="7" spans="1:14" ht="27" customHeight="1">
      <c r="A7" s="1412"/>
      <c r="B7" s="1413"/>
      <c r="C7" s="1414"/>
      <c r="D7" s="1414"/>
      <c r="E7" s="1414"/>
      <c r="F7" s="1414"/>
      <c r="G7" s="1401" t="s">
        <v>368</v>
      </c>
      <c r="H7" s="1415"/>
      <c r="I7" s="1415"/>
      <c r="J7" s="1416"/>
      <c r="K7" s="1401" t="s">
        <v>110</v>
      </c>
      <c r="L7" s="1415"/>
      <c r="M7" s="1415"/>
      <c r="N7" s="1416"/>
    </row>
    <row r="8" spans="1:14" ht="28.5" customHeight="1">
      <c r="A8" s="1412"/>
      <c r="B8" s="1413"/>
      <c r="C8" s="1401" t="s">
        <v>107</v>
      </c>
      <c r="D8" s="1416"/>
      <c r="E8" s="1401" t="s">
        <v>106</v>
      </c>
      <c r="F8" s="1416"/>
      <c r="G8" s="1401" t="s">
        <v>108</v>
      </c>
      <c r="H8" s="1402"/>
      <c r="I8" s="1401" t="s">
        <v>109</v>
      </c>
      <c r="J8" s="1402"/>
      <c r="K8" s="1401" t="s">
        <v>111</v>
      </c>
      <c r="L8" s="1402"/>
      <c r="M8" s="1401" t="s">
        <v>112</v>
      </c>
      <c r="N8" s="1402"/>
    </row>
    <row r="9" spans="1:19" ht="24.75" customHeight="1">
      <c r="A9" s="1412"/>
      <c r="B9" s="1413"/>
      <c r="C9" s="746" t="s">
        <v>3</v>
      </c>
      <c r="D9" s="745" t="s">
        <v>10</v>
      </c>
      <c r="E9" s="745" t="s">
        <v>3</v>
      </c>
      <c r="F9" s="745" t="s">
        <v>10</v>
      </c>
      <c r="G9" s="745" t="s">
        <v>3</v>
      </c>
      <c r="H9" s="745" t="s">
        <v>10</v>
      </c>
      <c r="I9" s="745" t="s">
        <v>3</v>
      </c>
      <c r="J9" s="745" t="s">
        <v>10</v>
      </c>
      <c r="K9" s="745" t="s">
        <v>3</v>
      </c>
      <c r="L9" s="745" t="s">
        <v>10</v>
      </c>
      <c r="M9" s="745" t="s">
        <v>3</v>
      </c>
      <c r="N9" s="745" t="s">
        <v>10</v>
      </c>
      <c r="P9" s="945"/>
      <c r="Q9" s="945"/>
      <c r="R9" s="945"/>
      <c r="S9" s="945"/>
    </row>
    <row r="10" spans="1:19" s="586" customFormat="1" ht="18" customHeight="1">
      <c r="A10" s="1407" t="s">
        <v>6</v>
      </c>
      <c r="B10" s="1407"/>
      <c r="C10" s="585">
        <v>1</v>
      </c>
      <c r="D10" s="585">
        <v>2</v>
      </c>
      <c r="E10" s="585">
        <v>3</v>
      </c>
      <c r="F10" s="585">
        <v>4</v>
      </c>
      <c r="G10" s="585">
        <v>5</v>
      </c>
      <c r="H10" s="585">
        <v>6</v>
      </c>
      <c r="I10" s="585">
        <v>7</v>
      </c>
      <c r="J10" s="585">
        <v>8</v>
      </c>
      <c r="K10" s="585">
        <v>9</v>
      </c>
      <c r="L10" s="585">
        <v>10</v>
      </c>
      <c r="M10" s="585">
        <v>11</v>
      </c>
      <c r="N10" s="585">
        <v>12</v>
      </c>
      <c r="P10" s="946"/>
      <c r="Q10" s="946"/>
      <c r="R10" s="946"/>
      <c r="S10" s="946"/>
    </row>
    <row r="11" spans="1:19" s="33" customFormat="1" ht="15.75">
      <c r="A11" s="1403" t="s">
        <v>38</v>
      </c>
      <c r="B11" s="1404"/>
      <c r="C11" s="917">
        <f aca="true" t="shared" si="0" ref="C11:D21">+G11+K11</f>
        <v>189</v>
      </c>
      <c r="D11" s="917">
        <f>+H11+L11</f>
        <v>792417</v>
      </c>
      <c r="E11" s="917">
        <f>+I11+M11</f>
        <v>185</v>
      </c>
      <c r="F11" s="917">
        <f>+J11+N11</f>
        <v>767472</v>
      </c>
      <c r="G11" s="917">
        <f>+G12+G13</f>
        <v>162</v>
      </c>
      <c r="H11" s="917">
        <f aca="true" t="shared" si="1" ref="H11:N11">+H12+H13</f>
        <v>658076</v>
      </c>
      <c r="I11" s="917">
        <f t="shared" si="1"/>
        <v>160</v>
      </c>
      <c r="J11" s="917">
        <f t="shared" si="1"/>
        <v>640474</v>
      </c>
      <c r="K11" s="917">
        <f t="shared" si="1"/>
        <v>27</v>
      </c>
      <c r="L11" s="917">
        <f t="shared" si="1"/>
        <v>134341</v>
      </c>
      <c r="M11" s="917">
        <f t="shared" si="1"/>
        <v>25</v>
      </c>
      <c r="N11" s="917">
        <f t="shared" si="1"/>
        <v>126998</v>
      </c>
      <c r="P11" s="929"/>
      <c r="Q11" s="929"/>
      <c r="R11" s="929"/>
      <c r="S11" s="929"/>
    </row>
    <row r="12" spans="1:19" s="33" customFormat="1" ht="15.75">
      <c r="A12" s="828" t="s">
        <v>0</v>
      </c>
      <c r="B12" s="829" t="s">
        <v>98</v>
      </c>
      <c r="C12" s="917">
        <f t="shared" si="0"/>
        <v>9</v>
      </c>
      <c r="D12" s="917">
        <f>+H12+L12</f>
        <v>53986</v>
      </c>
      <c r="E12" s="917">
        <f aca="true" t="shared" si="2" ref="E12:F21">+I12+M12</f>
        <v>9</v>
      </c>
      <c r="F12" s="917">
        <f t="shared" si="2"/>
        <v>53986</v>
      </c>
      <c r="G12" s="918">
        <v>6</v>
      </c>
      <c r="H12" s="918">
        <v>39286</v>
      </c>
      <c r="I12" s="918">
        <v>6</v>
      </c>
      <c r="J12" s="918">
        <v>39286</v>
      </c>
      <c r="K12" s="918">
        <v>3</v>
      </c>
      <c r="L12" s="918">
        <v>14700</v>
      </c>
      <c r="M12" s="918">
        <v>3</v>
      </c>
      <c r="N12" s="918">
        <v>14700</v>
      </c>
      <c r="P12" s="929"/>
      <c r="Q12" s="929"/>
      <c r="R12" s="929"/>
      <c r="S12" s="929"/>
    </row>
    <row r="13" spans="1:14" s="33" customFormat="1" ht="15.75">
      <c r="A13" s="830" t="s">
        <v>1</v>
      </c>
      <c r="B13" s="829" t="s">
        <v>19</v>
      </c>
      <c r="C13" s="917">
        <f t="shared" si="0"/>
        <v>180</v>
      </c>
      <c r="D13" s="917">
        <f>+H13+L13</f>
        <v>738431</v>
      </c>
      <c r="E13" s="917">
        <f t="shared" si="2"/>
        <v>176</v>
      </c>
      <c r="F13" s="917">
        <f t="shared" si="2"/>
        <v>713486</v>
      </c>
      <c r="G13" s="919">
        <f aca="true" t="shared" si="3" ref="G13:M13">+SUM(G14:G21)</f>
        <v>156</v>
      </c>
      <c r="H13" s="919">
        <f t="shared" si="3"/>
        <v>618790</v>
      </c>
      <c r="I13" s="919">
        <f t="shared" si="3"/>
        <v>154</v>
      </c>
      <c r="J13" s="919">
        <f t="shared" si="3"/>
        <v>601188</v>
      </c>
      <c r="K13" s="919">
        <f>+SUM(K14:K21)</f>
        <v>24</v>
      </c>
      <c r="L13" s="919">
        <f t="shared" si="3"/>
        <v>119641</v>
      </c>
      <c r="M13" s="919">
        <f t="shared" si="3"/>
        <v>22</v>
      </c>
      <c r="N13" s="919">
        <f>+SUM(N14:N21)</f>
        <v>112298</v>
      </c>
    </row>
    <row r="14" spans="1:14" s="33" customFormat="1" ht="15.75">
      <c r="A14" s="831" t="s">
        <v>52</v>
      </c>
      <c r="B14" s="832" t="s">
        <v>687</v>
      </c>
      <c r="C14" s="917">
        <f t="shared" si="0"/>
        <v>24</v>
      </c>
      <c r="D14" s="917">
        <f>+H14+L14</f>
        <v>123006</v>
      </c>
      <c r="E14" s="917">
        <f t="shared" si="2"/>
        <v>24</v>
      </c>
      <c r="F14" s="917">
        <f t="shared" si="2"/>
        <v>123006</v>
      </c>
      <c r="G14" s="920">
        <v>18</v>
      </c>
      <c r="H14" s="920">
        <v>99146</v>
      </c>
      <c r="I14" s="920">
        <v>18</v>
      </c>
      <c r="J14" s="920">
        <v>99146</v>
      </c>
      <c r="K14" s="920">
        <v>6</v>
      </c>
      <c r="L14" s="920">
        <v>23860</v>
      </c>
      <c r="M14" s="920">
        <v>6</v>
      </c>
      <c r="N14" s="920">
        <v>23860</v>
      </c>
    </row>
    <row r="15" spans="1:14" s="33" customFormat="1" ht="15.75">
      <c r="A15" s="831">
        <v>2</v>
      </c>
      <c r="B15" s="832" t="s">
        <v>695</v>
      </c>
      <c r="C15" s="917">
        <f t="shared" si="0"/>
        <v>16</v>
      </c>
      <c r="D15" s="917">
        <f>+H15+L15</f>
        <v>60496</v>
      </c>
      <c r="E15" s="917">
        <f t="shared" si="2"/>
        <v>16</v>
      </c>
      <c r="F15" s="917">
        <f t="shared" si="2"/>
        <v>60494</v>
      </c>
      <c r="G15" s="920">
        <v>15</v>
      </c>
      <c r="H15" s="920">
        <v>55711</v>
      </c>
      <c r="I15" s="920">
        <v>15</v>
      </c>
      <c r="J15" s="920">
        <v>55711</v>
      </c>
      <c r="K15" s="920">
        <v>1</v>
      </c>
      <c r="L15" s="920">
        <f>4753+32</f>
        <v>4785</v>
      </c>
      <c r="M15" s="920">
        <v>1</v>
      </c>
      <c r="N15" s="920">
        <f>4753+30</f>
        <v>4783</v>
      </c>
    </row>
    <row r="16" spans="1:18" s="33" customFormat="1" ht="15.75">
      <c r="A16" s="831">
        <v>3</v>
      </c>
      <c r="B16" s="832" t="s">
        <v>698</v>
      </c>
      <c r="C16" s="917">
        <f t="shared" si="0"/>
        <v>29</v>
      </c>
      <c r="D16" s="917">
        <f t="shared" si="0"/>
        <v>85188</v>
      </c>
      <c r="E16" s="917">
        <f t="shared" si="2"/>
        <v>29</v>
      </c>
      <c r="F16" s="917">
        <f t="shared" si="2"/>
        <v>85188</v>
      </c>
      <c r="G16" s="920">
        <v>29</v>
      </c>
      <c r="H16" s="920">
        <v>85188</v>
      </c>
      <c r="I16" s="920">
        <v>29</v>
      </c>
      <c r="J16" s="920">
        <v>85188</v>
      </c>
      <c r="K16" s="920"/>
      <c r="L16" s="920">
        <v>0</v>
      </c>
      <c r="M16" s="920">
        <v>0</v>
      </c>
      <c r="N16" s="920">
        <v>0</v>
      </c>
      <c r="P16" s="929"/>
      <c r="Q16" s="929"/>
      <c r="R16" s="929"/>
    </row>
    <row r="17" spans="1:18" s="33" customFormat="1" ht="15.75">
      <c r="A17" s="831">
        <v>4</v>
      </c>
      <c r="B17" s="832" t="s">
        <v>703</v>
      </c>
      <c r="C17" s="917">
        <f t="shared" si="0"/>
        <v>23</v>
      </c>
      <c r="D17" s="917">
        <f t="shared" si="0"/>
        <v>64330</v>
      </c>
      <c r="E17" s="917">
        <f t="shared" si="2"/>
        <v>23</v>
      </c>
      <c r="F17" s="917">
        <f t="shared" si="2"/>
        <v>64330</v>
      </c>
      <c r="G17" s="920">
        <v>20</v>
      </c>
      <c r="H17" s="921">
        <v>52245</v>
      </c>
      <c r="I17" s="920">
        <v>20</v>
      </c>
      <c r="J17" s="921">
        <v>52245</v>
      </c>
      <c r="K17" s="921">
        <v>3</v>
      </c>
      <c r="L17" s="921">
        <v>12085</v>
      </c>
      <c r="M17" s="920">
        <v>3</v>
      </c>
      <c r="N17" s="921">
        <v>12085</v>
      </c>
      <c r="P17" s="929"/>
      <c r="Q17" s="929"/>
      <c r="R17" s="929"/>
    </row>
    <row r="18" spans="1:18" s="33" customFormat="1" ht="15.75">
      <c r="A18" s="831">
        <v>5</v>
      </c>
      <c r="B18" s="832" t="s">
        <v>709</v>
      </c>
      <c r="C18" s="917">
        <f t="shared" si="0"/>
        <v>28</v>
      </c>
      <c r="D18" s="917">
        <f t="shared" si="0"/>
        <v>123966</v>
      </c>
      <c r="E18" s="917">
        <f t="shared" si="2"/>
        <v>28</v>
      </c>
      <c r="F18" s="917">
        <f t="shared" si="2"/>
        <v>123966</v>
      </c>
      <c r="G18" s="920">
        <v>27</v>
      </c>
      <c r="H18" s="920">
        <v>119066</v>
      </c>
      <c r="I18" s="920">
        <v>27</v>
      </c>
      <c r="J18" s="920">
        <v>119066</v>
      </c>
      <c r="K18" s="920">
        <v>1</v>
      </c>
      <c r="L18" s="920">
        <v>4900</v>
      </c>
      <c r="M18" s="920">
        <v>1</v>
      </c>
      <c r="N18" s="920">
        <v>4900</v>
      </c>
      <c r="P18" s="929"/>
      <c r="Q18" s="929"/>
      <c r="R18" s="929"/>
    </row>
    <row r="19" spans="1:18" s="33" customFormat="1" ht="15.75">
      <c r="A19" s="831">
        <v>6</v>
      </c>
      <c r="B19" s="832" t="s">
        <v>715</v>
      </c>
      <c r="C19" s="917">
        <f t="shared" si="0"/>
        <v>17</v>
      </c>
      <c r="D19" s="917">
        <f t="shared" si="0"/>
        <v>95954</v>
      </c>
      <c r="E19" s="917">
        <f t="shared" si="2"/>
        <v>13</v>
      </c>
      <c r="F19" s="917">
        <f t="shared" si="2"/>
        <v>71011</v>
      </c>
      <c r="G19" s="920">
        <v>14</v>
      </c>
      <c r="H19" s="920">
        <v>85738</v>
      </c>
      <c r="I19" s="920">
        <v>12</v>
      </c>
      <c r="J19" s="920">
        <v>68136</v>
      </c>
      <c r="K19" s="920">
        <v>3</v>
      </c>
      <c r="L19" s="920">
        <v>10216</v>
      </c>
      <c r="M19" s="920">
        <v>1</v>
      </c>
      <c r="N19" s="920">
        <v>2875</v>
      </c>
      <c r="P19" s="929"/>
      <c r="Q19" s="929"/>
      <c r="R19" s="929"/>
    </row>
    <row r="20" spans="1:18" s="33" customFormat="1" ht="15.75">
      <c r="A20" s="831">
        <v>7</v>
      </c>
      <c r="B20" s="832" t="s">
        <v>718</v>
      </c>
      <c r="C20" s="917">
        <f t="shared" si="0"/>
        <v>16</v>
      </c>
      <c r="D20" s="917">
        <f t="shared" si="0"/>
        <v>58251</v>
      </c>
      <c r="E20" s="917">
        <f t="shared" si="2"/>
        <v>16</v>
      </c>
      <c r="F20" s="917">
        <f t="shared" si="2"/>
        <v>58251</v>
      </c>
      <c r="G20" s="920">
        <v>15</v>
      </c>
      <c r="H20" s="920">
        <v>55141</v>
      </c>
      <c r="I20" s="920">
        <v>15</v>
      </c>
      <c r="J20" s="920">
        <v>55141</v>
      </c>
      <c r="K20" s="920">
        <v>1</v>
      </c>
      <c r="L20" s="920">
        <v>3110</v>
      </c>
      <c r="M20" s="920">
        <v>1</v>
      </c>
      <c r="N20" s="920">
        <v>3110</v>
      </c>
      <c r="P20" s="929"/>
      <c r="Q20" s="929"/>
      <c r="R20" s="929"/>
    </row>
    <row r="21" spans="1:18" s="33" customFormat="1" ht="15.75">
      <c r="A21" s="831">
        <v>8</v>
      </c>
      <c r="B21" s="833" t="s">
        <v>722</v>
      </c>
      <c r="C21" s="917">
        <f t="shared" si="0"/>
        <v>27</v>
      </c>
      <c r="D21" s="917">
        <f t="shared" si="0"/>
        <v>127240</v>
      </c>
      <c r="E21" s="917">
        <f t="shared" si="2"/>
        <v>27</v>
      </c>
      <c r="F21" s="917">
        <f t="shared" si="2"/>
        <v>127240</v>
      </c>
      <c r="G21" s="922">
        <v>18</v>
      </c>
      <c r="H21" s="922">
        <v>66555</v>
      </c>
      <c r="I21" s="922">
        <v>18</v>
      </c>
      <c r="J21" s="922">
        <v>66555</v>
      </c>
      <c r="K21" s="922">
        <v>9</v>
      </c>
      <c r="L21" s="922">
        <v>60685</v>
      </c>
      <c r="M21" s="922">
        <v>9</v>
      </c>
      <c r="N21" s="922">
        <v>60685</v>
      </c>
      <c r="P21" s="929"/>
      <c r="Q21" s="929"/>
      <c r="R21" s="929"/>
    </row>
    <row r="22" spans="1:18" s="588" customFormat="1" ht="23.25" customHeight="1">
      <c r="A22" s="578"/>
      <c r="B22" s="1405"/>
      <c r="C22" s="1405"/>
      <c r="D22" s="1405"/>
      <c r="E22" s="1405"/>
      <c r="F22" s="747"/>
      <c r="G22" s="748"/>
      <c r="H22" s="748"/>
      <c r="I22" s="748"/>
      <c r="J22" s="1406" t="str">
        <f>+'Thong tin'!B8</f>
        <v>Thái Bình, ngày 05 tháng 10 năm 2016</v>
      </c>
      <c r="K22" s="1406"/>
      <c r="L22" s="1406"/>
      <c r="M22" s="1406"/>
      <c r="N22" s="1406"/>
      <c r="P22" s="930"/>
      <c r="Q22" s="930"/>
      <c r="R22" s="930"/>
    </row>
    <row r="23" spans="1:14" s="588" customFormat="1" ht="23.25" customHeight="1">
      <c r="A23" s="578"/>
      <c r="B23" s="900"/>
      <c r="C23" s="900"/>
      <c r="D23" s="900"/>
      <c r="E23" s="900"/>
      <c r="F23" s="747"/>
      <c r="G23" s="748"/>
      <c r="H23" s="748"/>
      <c r="I23" s="748"/>
      <c r="J23" s="1398" t="str">
        <f>+'Thong tin'!B9</f>
        <v>KT. CỤC TRƯỞNG</v>
      </c>
      <c r="K23" s="1398"/>
      <c r="L23" s="1398"/>
      <c r="M23" s="1398"/>
      <c r="N23" s="1398"/>
    </row>
    <row r="24" spans="1:14" s="590" customFormat="1" ht="24.75" customHeight="1">
      <c r="A24" s="589"/>
      <c r="B24" s="1398" t="s">
        <v>43</v>
      </c>
      <c r="C24" s="1398"/>
      <c r="D24" s="1398"/>
      <c r="E24" s="1398"/>
      <c r="F24" s="749"/>
      <c r="G24" s="750"/>
      <c r="H24" s="750"/>
      <c r="I24" s="750"/>
      <c r="J24" s="1398" t="str">
        <f>'Thong tin'!B7</f>
        <v>PHÓ CỤC TRƯỞNG</v>
      </c>
      <c r="K24" s="1398"/>
      <c r="L24" s="1398"/>
      <c r="M24" s="1398"/>
      <c r="N24" s="1398"/>
    </row>
    <row r="25" spans="1:14" s="590" customFormat="1" ht="24.75" customHeight="1">
      <c r="A25" s="589"/>
      <c r="B25" s="1400"/>
      <c r="C25" s="1400"/>
      <c r="D25" s="1400"/>
      <c r="E25" s="749"/>
      <c r="F25" s="749"/>
      <c r="G25" s="750"/>
      <c r="H25" s="750"/>
      <c r="I25" s="750"/>
      <c r="J25" s="1399"/>
      <c r="K25" s="1399"/>
      <c r="L25" s="1399"/>
      <c r="M25" s="1399"/>
      <c r="N25" s="1399"/>
    </row>
    <row r="26" spans="1:14" s="590" customFormat="1" ht="24.75" customHeight="1">
      <c r="A26" s="589"/>
      <c r="B26" s="1398"/>
      <c r="C26" s="1398"/>
      <c r="D26" s="1398"/>
      <c r="E26" s="1398"/>
      <c r="F26" s="749"/>
      <c r="G26" s="750"/>
      <c r="H26" s="750"/>
      <c r="I26" s="750"/>
      <c r="J26" s="749"/>
      <c r="K26" s="1398"/>
      <c r="L26" s="1398"/>
      <c r="M26" s="1398"/>
      <c r="N26" s="749"/>
    </row>
    <row r="27" spans="1:14" s="590" customFormat="1" ht="24.75" customHeight="1">
      <c r="A27" s="589"/>
      <c r="B27" s="749"/>
      <c r="C27" s="749"/>
      <c r="D27" s="749"/>
      <c r="E27" s="749"/>
      <c r="F27" s="749"/>
      <c r="G27" s="750"/>
      <c r="H27" s="750"/>
      <c r="I27" s="750"/>
      <c r="J27" s="749"/>
      <c r="K27" s="749"/>
      <c r="L27" s="749"/>
      <c r="M27" s="749"/>
      <c r="N27" s="749"/>
    </row>
    <row r="28" spans="2:14" ht="24.75" customHeight="1">
      <c r="B28" s="751"/>
      <c r="C28" s="751"/>
      <c r="D28" s="751"/>
      <c r="E28" s="751"/>
      <c r="F28" s="751"/>
      <c r="G28" s="751"/>
      <c r="H28" s="751"/>
      <c r="I28" s="751"/>
      <c r="J28" s="751"/>
      <c r="K28" s="751"/>
      <c r="L28" s="751"/>
      <c r="M28" s="751"/>
      <c r="N28" s="751"/>
    </row>
    <row r="29" spans="2:14" ht="24.75" customHeight="1">
      <c r="B29" s="1399" t="str">
        <f>'Thong tin'!B5</f>
        <v>Vũ Văn Tuyên</v>
      </c>
      <c r="C29" s="1399"/>
      <c r="D29" s="1399"/>
      <c r="E29" s="1399"/>
      <c r="F29" s="751"/>
      <c r="G29" s="751"/>
      <c r="H29" s="751"/>
      <c r="I29" s="751"/>
      <c r="J29" s="1399" t="str">
        <f>'Thong tin'!B6</f>
        <v>Nguyễn Thái Bình</v>
      </c>
      <c r="K29" s="1399"/>
      <c r="L29" s="1399"/>
      <c r="M29" s="1399"/>
      <c r="N29" s="1399"/>
    </row>
    <row r="30" spans="2:14" ht="18.75">
      <c r="B30" s="594"/>
      <c r="C30" s="592"/>
      <c r="D30" s="592"/>
      <c r="E30" s="592"/>
      <c r="F30" s="592"/>
      <c r="G30" s="592"/>
      <c r="H30" s="592"/>
      <c r="I30" s="592"/>
      <c r="J30" s="592"/>
      <c r="K30" s="592"/>
      <c r="L30" s="592"/>
      <c r="M30" s="592"/>
      <c r="N30" s="592"/>
    </row>
    <row r="31" spans="7:10" ht="15.75">
      <c r="G31" s="595"/>
      <c r="H31" s="595"/>
      <c r="I31" s="595"/>
      <c r="J31" s="595"/>
    </row>
    <row r="32" spans="7:10" ht="15.75">
      <c r="G32" s="595"/>
      <c r="H32" s="595"/>
      <c r="I32" s="595"/>
      <c r="J32" s="595"/>
    </row>
    <row r="33" spans="7:10" ht="15.75">
      <c r="G33" s="595"/>
      <c r="H33" s="595"/>
      <c r="I33" s="595"/>
      <c r="J33" s="595"/>
    </row>
    <row r="34" spans="7:10" ht="15.75">
      <c r="G34" s="595"/>
      <c r="H34" s="595"/>
      <c r="I34" s="595"/>
      <c r="J34" s="595"/>
    </row>
    <row r="35" spans="7:10" ht="15.75">
      <c r="G35" s="595"/>
      <c r="H35" s="595"/>
      <c r="I35" s="595"/>
      <c r="J35" s="595"/>
    </row>
    <row r="36" spans="7:10" ht="15.75">
      <c r="G36" s="595"/>
      <c r="H36" s="595"/>
      <c r="I36" s="595"/>
      <c r="J36" s="595"/>
    </row>
    <row r="37" spans="7:10" ht="15.75">
      <c r="G37" s="595"/>
      <c r="H37" s="595"/>
      <c r="I37" s="595"/>
      <c r="J37" s="595"/>
    </row>
    <row r="38" spans="7:10" ht="15.75">
      <c r="G38" s="595"/>
      <c r="H38" s="595"/>
      <c r="I38" s="595"/>
      <c r="J38" s="595"/>
    </row>
  </sheetData>
  <sheetProtection/>
  <mergeCells count="32">
    <mergeCell ref="E1:K2"/>
    <mergeCell ref="A2:D2"/>
    <mergeCell ref="L2:N2"/>
    <mergeCell ref="A3:D3"/>
    <mergeCell ref="E3:J3"/>
    <mergeCell ref="L3:N3"/>
    <mergeCell ref="L4:N4"/>
    <mergeCell ref="D5:K5"/>
    <mergeCell ref="A6:B9"/>
    <mergeCell ref="C6:F7"/>
    <mergeCell ref="G6:N6"/>
    <mergeCell ref="M8:N8"/>
    <mergeCell ref="G7:J7"/>
    <mergeCell ref="K7:N7"/>
    <mergeCell ref="C8:D8"/>
    <mergeCell ref="E8:F8"/>
    <mergeCell ref="G8:H8"/>
    <mergeCell ref="I8:J8"/>
    <mergeCell ref="K8:L8"/>
    <mergeCell ref="A11:B11"/>
    <mergeCell ref="B26:E26"/>
    <mergeCell ref="K26:M26"/>
    <mergeCell ref="B22:E22"/>
    <mergeCell ref="J22:N22"/>
    <mergeCell ref="A10:B10"/>
    <mergeCell ref="B24:E24"/>
    <mergeCell ref="J23:N23"/>
    <mergeCell ref="B29:E29"/>
    <mergeCell ref="J29:N29"/>
    <mergeCell ref="B25:D25"/>
    <mergeCell ref="J25:N25"/>
    <mergeCell ref="J24:N24"/>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7">
      <selection activeCell="A12" sqref="A12:P21"/>
    </sheetView>
  </sheetViews>
  <sheetFormatPr defaultColWidth="9.00390625" defaultRowHeight="15.75"/>
  <cols>
    <col min="1" max="1" width="4.00390625" style="578" customWidth="1"/>
    <col min="2" max="2" width="21.125" style="578" customWidth="1"/>
    <col min="3" max="3" width="10.25390625" style="578" customWidth="1"/>
    <col min="4" max="6" width="7.875" style="578" customWidth="1"/>
    <col min="7" max="7" width="9.25390625" style="578" customWidth="1"/>
    <col min="8" max="8" width="7.25390625" style="578" customWidth="1"/>
    <col min="9" max="10" width="7.875" style="578" customWidth="1"/>
    <col min="11" max="11" width="7.125" style="578" customWidth="1"/>
    <col min="12" max="12" width="7.00390625" style="578" customWidth="1"/>
    <col min="13" max="13" width="7.875" style="578" customWidth="1"/>
    <col min="14" max="14" width="10.25390625" style="578" customWidth="1"/>
    <col min="15" max="16" width="7.875" style="578" customWidth="1"/>
    <col min="17" max="16384" width="9.00390625" style="578" customWidth="1"/>
  </cols>
  <sheetData>
    <row r="1" spans="1:16" ht="19.5" customHeight="1">
      <c r="A1" s="1445" t="s">
        <v>28</v>
      </c>
      <c r="B1" s="1445"/>
      <c r="C1" s="596"/>
      <c r="D1" s="1446" t="s">
        <v>657</v>
      </c>
      <c r="E1" s="1446"/>
      <c r="F1" s="1446"/>
      <c r="G1" s="1446"/>
      <c r="H1" s="1446"/>
      <c r="I1" s="1446"/>
      <c r="J1" s="1446"/>
      <c r="K1" s="1446"/>
      <c r="L1" s="1446"/>
      <c r="M1" s="1437" t="s">
        <v>400</v>
      </c>
      <c r="N1" s="1438"/>
      <c r="O1" s="1438"/>
      <c r="P1" s="1438"/>
    </row>
    <row r="2" spans="1:16" ht="21" customHeight="1">
      <c r="A2" s="1439" t="s">
        <v>344</v>
      </c>
      <c r="B2" s="1440"/>
      <c r="C2" s="1440"/>
      <c r="D2" s="1446"/>
      <c r="E2" s="1446"/>
      <c r="F2" s="1446"/>
      <c r="G2" s="1446"/>
      <c r="H2" s="1446"/>
      <c r="I2" s="1446"/>
      <c r="J2" s="1446"/>
      <c r="K2" s="1446"/>
      <c r="L2" s="1446"/>
      <c r="M2" s="1441" t="str">
        <f>'Thong tin'!B4</f>
        <v>CTHADS Tỉnh Thái Bình</v>
      </c>
      <c r="N2" s="1442"/>
      <c r="O2" s="1442"/>
      <c r="P2" s="1442"/>
    </row>
    <row r="3" spans="1:13" ht="19.5" customHeight="1">
      <c r="A3" s="754" t="s">
        <v>676</v>
      </c>
      <c r="D3" s="1446"/>
      <c r="E3" s="1446"/>
      <c r="F3" s="1446"/>
      <c r="G3" s="1446"/>
      <c r="H3" s="1446"/>
      <c r="I3" s="1446"/>
      <c r="J3" s="1446"/>
      <c r="K3" s="1446"/>
      <c r="L3" s="1446"/>
      <c r="M3" s="754" t="s">
        <v>658</v>
      </c>
    </row>
    <row r="4" spans="1:16" ht="19.5" customHeight="1">
      <c r="A4" s="1443" t="s">
        <v>402</v>
      </c>
      <c r="B4" s="1443"/>
      <c r="C4" s="1443"/>
      <c r="D4" s="1430" t="str">
        <f>'Thong tin'!B3</f>
        <v>12 tháng / năm 2016</v>
      </c>
      <c r="E4" s="1430"/>
      <c r="F4" s="1430"/>
      <c r="G4" s="1430"/>
      <c r="H4" s="1430"/>
      <c r="I4" s="1430"/>
      <c r="J4" s="1430"/>
      <c r="K4" s="1430"/>
      <c r="L4" s="1430"/>
      <c r="M4" s="1444" t="s">
        <v>403</v>
      </c>
      <c r="N4" s="1444"/>
      <c r="O4" s="1444"/>
      <c r="P4" s="1444"/>
    </row>
    <row r="5" spans="1:16" s="599" customFormat="1" ht="18.75" customHeight="1">
      <c r="A5" s="598"/>
      <c r="B5" s="598"/>
      <c r="D5" s="1430"/>
      <c r="E5" s="1430"/>
      <c r="F5" s="1430"/>
      <c r="G5" s="1430"/>
      <c r="H5" s="1430"/>
      <c r="I5" s="1430"/>
      <c r="J5" s="1430"/>
      <c r="K5" s="1430"/>
      <c r="L5" s="1430"/>
      <c r="M5" s="600" t="s">
        <v>404</v>
      </c>
      <c r="N5" s="601"/>
      <c r="O5" s="601"/>
      <c r="P5" s="601"/>
    </row>
    <row r="6" spans="1:16" ht="40.5" customHeight="1">
      <c r="A6" s="1431" t="s">
        <v>72</v>
      </c>
      <c r="B6" s="1432"/>
      <c r="C6" s="1435" t="s">
        <v>100</v>
      </c>
      <c r="D6" s="1427"/>
      <c r="E6" s="1427"/>
      <c r="F6" s="1427"/>
      <c r="G6" s="1427"/>
      <c r="H6" s="1427"/>
      <c r="I6" s="1427"/>
      <c r="J6" s="1427"/>
      <c r="K6" s="1429" t="s">
        <v>99</v>
      </c>
      <c r="L6" s="1429"/>
      <c r="M6" s="1429"/>
      <c r="N6" s="1429"/>
      <c r="O6" s="1429"/>
      <c r="P6" s="1429"/>
    </row>
    <row r="7" spans="1:16" ht="20.25" customHeight="1">
      <c r="A7" s="1433"/>
      <c r="B7" s="1434"/>
      <c r="C7" s="1435" t="s">
        <v>3</v>
      </c>
      <c r="D7" s="1427"/>
      <c r="E7" s="1427"/>
      <c r="F7" s="1428"/>
      <c r="G7" s="1429" t="s">
        <v>10</v>
      </c>
      <c r="H7" s="1429"/>
      <c r="I7" s="1429"/>
      <c r="J7" s="1429"/>
      <c r="K7" s="1436" t="s">
        <v>3</v>
      </c>
      <c r="L7" s="1436"/>
      <c r="M7" s="1436"/>
      <c r="N7" s="1425" t="s">
        <v>10</v>
      </c>
      <c r="O7" s="1425"/>
      <c r="P7" s="1425"/>
    </row>
    <row r="8" spans="1:16" ht="30.75" customHeight="1">
      <c r="A8" s="1433"/>
      <c r="B8" s="1434"/>
      <c r="C8" s="1426" t="s">
        <v>405</v>
      </c>
      <c r="D8" s="1427" t="s">
        <v>96</v>
      </c>
      <c r="E8" s="1427"/>
      <c r="F8" s="1428"/>
      <c r="G8" s="1429" t="s">
        <v>406</v>
      </c>
      <c r="H8" s="1429" t="s">
        <v>96</v>
      </c>
      <c r="I8" s="1429"/>
      <c r="J8" s="1429"/>
      <c r="K8" s="1429" t="s">
        <v>39</v>
      </c>
      <c r="L8" s="1429" t="s">
        <v>97</v>
      </c>
      <c r="M8" s="1429"/>
      <c r="N8" s="1429" t="s">
        <v>80</v>
      </c>
      <c r="O8" s="1429" t="s">
        <v>97</v>
      </c>
      <c r="P8" s="1429"/>
    </row>
    <row r="9" spans="1:16" ht="49.5" customHeight="1">
      <c r="A9" s="1433"/>
      <c r="B9" s="1434"/>
      <c r="C9" s="1426"/>
      <c r="D9" s="756" t="s">
        <v>44</v>
      </c>
      <c r="E9" s="756" t="s">
        <v>45</v>
      </c>
      <c r="F9" s="756" t="s">
        <v>48</v>
      </c>
      <c r="G9" s="1429"/>
      <c r="H9" s="756" t="s">
        <v>44</v>
      </c>
      <c r="I9" s="756" t="s">
        <v>45</v>
      </c>
      <c r="J9" s="756" t="s">
        <v>48</v>
      </c>
      <c r="K9" s="1429"/>
      <c r="L9" s="756" t="s">
        <v>16</v>
      </c>
      <c r="M9" s="756" t="s">
        <v>15</v>
      </c>
      <c r="N9" s="1429"/>
      <c r="O9" s="756" t="s">
        <v>16</v>
      </c>
      <c r="P9" s="756" t="s">
        <v>15</v>
      </c>
    </row>
    <row r="10" spans="1:16" ht="15" customHeight="1">
      <c r="A10" s="1421" t="s">
        <v>6</v>
      </c>
      <c r="B10" s="1422"/>
      <c r="C10" s="602">
        <v>1</v>
      </c>
      <c r="D10" s="602" t="s">
        <v>53</v>
      </c>
      <c r="E10" s="602" t="s">
        <v>58</v>
      </c>
      <c r="F10" s="602" t="s">
        <v>73</v>
      </c>
      <c r="G10" s="602" t="s">
        <v>74</v>
      </c>
      <c r="H10" s="602" t="s">
        <v>75</v>
      </c>
      <c r="I10" s="602" t="s">
        <v>76</v>
      </c>
      <c r="J10" s="602" t="s">
        <v>77</v>
      </c>
      <c r="K10" s="602" t="s">
        <v>78</v>
      </c>
      <c r="L10" s="602" t="s">
        <v>101</v>
      </c>
      <c r="M10" s="602" t="s">
        <v>102</v>
      </c>
      <c r="N10" s="602" t="s">
        <v>103</v>
      </c>
      <c r="O10" s="602" t="s">
        <v>104</v>
      </c>
      <c r="P10" s="602" t="s">
        <v>105</v>
      </c>
    </row>
    <row r="11" spans="1:16" s="835" customFormat="1" ht="15.75">
      <c r="A11" s="959" t="s">
        <v>41</v>
      </c>
      <c r="B11" s="960"/>
      <c r="C11" s="906">
        <f aca="true" t="shared" si="0" ref="C11:L11">+C12+C13</f>
        <v>4</v>
      </c>
      <c r="D11" s="906">
        <f t="shared" si="0"/>
        <v>1</v>
      </c>
      <c r="E11" s="906">
        <f t="shared" si="0"/>
        <v>1</v>
      </c>
      <c r="F11" s="906">
        <f t="shared" si="0"/>
        <v>2</v>
      </c>
      <c r="G11" s="906">
        <f t="shared" si="0"/>
        <v>28211</v>
      </c>
      <c r="H11" s="906">
        <f t="shared" si="0"/>
        <v>1</v>
      </c>
      <c r="I11" s="906">
        <f t="shared" si="0"/>
        <v>5200</v>
      </c>
      <c r="J11" s="906">
        <f t="shared" si="0"/>
        <v>23010</v>
      </c>
      <c r="K11" s="906">
        <f t="shared" si="0"/>
        <v>0</v>
      </c>
      <c r="L11" s="906">
        <f t="shared" si="0"/>
        <v>0</v>
      </c>
      <c r="M11" s="906">
        <f>+M12+M13</f>
        <v>0</v>
      </c>
      <c r="N11" s="906">
        <f>+N12+N13</f>
        <v>0</v>
      </c>
      <c r="O11" s="906">
        <f>+O12+O13</f>
        <v>0</v>
      </c>
      <c r="P11" s="906">
        <f>+P12+P13</f>
        <v>0</v>
      </c>
    </row>
    <row r="12" spans="1:16" s="835" customFormat="1" ht="15.75">
      <c r="A12" s="14" t="s">
        <v>0</v>
      </c>
      <c r="B12" s="15" t="s">
        <v>98</v>
      </c>
      <c r="C12" s="836">
        <v>0</v>
      </c>
      <c r="D12" s="837"/>
      <c r="E12" s="837"/>
      <c r="F12" s="837"/>
      <c r="G12" s="834">
        <v>0</v>
      </c>
      <c r="H12" s="837"/>
      <c r="I12" s="837"/>
      <c r="J12" s="837"/>
      <c r="K12" s="834">
        <v>0</v>
      </c>
      <c r="L12" s="837"/>
      <c r="M12" s="837"/>
      <c r="N12" s="834">
        <v>0</v>
      </c>
      <c r="O12" s="838"/>
      <c r="P12" s="838"/>
    </row>
    <row r="13" spans="1:16" s="835" customFormat="1" ht="15.75">
      <c r="A13" s="17" t="s">
        <v>1</v>
      </c>
      <c r="B13" s="18" t="s">
        <v>19</v>
      </c>
      <c r="C13" s="839">
        <v>4</v>
      </c>
      <c r="D13" s="839">
        <v>1</v>
      </c>
      <c r="E13" s="839">
        <v>1</v>
      </c>
      <c r="F13" s="839">
        <v>2</v>
      </c>
      <c r="G13" s="839">
        <v>28211</v>
      </c>
      <c r="H13" s="839">
        <v>1</v>
      </c>
      <c r="I13" s="839">
        <v>5200</v>
      </c>
      <c r="J13" s="839">
        <v>23010</v>
      </c>
      <c r="K13" s="839">
        <v>0</v>
      </c>
      <c r="L13" s="839">
        <v>0</v>
      </c>
      <c r="M13" s="839">
        <v>0</v>
      </c>
      <c r="N13" s="839">
        <v>0</v>
      </c>
      <c r="O13" s="839">
        <v>0</v>
      </c>
      <c r="P13" s="839">
        <v>0</v>
      </c>
    </row>
    <row r="14" spans="1:16" s="835" customFormat="1" ht="15.75">
      <c r="A14" s="831" t="s">
        <v>52</v>
      </c>
      <c r="B14" s="832" t="s">
        <v>687</v>
      </c>
      <c r="C14" s="836">
        <v>0</v>
      </c>
      <c r="D14" s="896"/>
      <c r="E14" s="896"/>
      <c r="F14" s="896"/>
      <c r="G14" s="834">
        <v>0</v>
      </c>
      <c r="H14" s="896"/>
      <c r="I14" s="896"/>
      <c r="J14" s="896"/>
      <c r="K14" s="834">
        <v>0</v>
      </c>
      <c r="L14" s="896"/>
      <c r="M14" s="896"/>
      <c r="N14" s="834">
        <v>0</v>
      </c>
      <c r="O14" s="904"/>
      <c r="P14" s="904"/>
    </row>
    <row r="15" spans="1:16" s="835" customFormat="1" ht="15.75">
      <c r="A15" s="831">
        <v>2</v>
      </c>
      <c r="B15" s="832" t="s">
        <v>695</v>
      </c>
      <c r="C15" s="836">
        <v>1</v>
      </c>
      <c r="D15" s="896">
        <v>0</v>
      </c>
      <c r="E15" s="896">
        <v>0</v>
      </c>
      <c r="F15" s="896">
        <v>1</v>
      </c>
      <c r="G15" s="834">
        <v>16800</v>
      </c>
      <c r="H15" s="896">
        <v>0</v>
      </c>
      <c r="I15" s="896">
        <v>0</v>
      </c>
      <c r="J15" s="896">
        <v>16800</v>
      </c>
      <c r="K15" s="834">
        <v>0</v>
      </c>
      <c r="L15" s="896"/>
      <c r="M15" s="896"/>
      <c r="N15" s="834">
        <v>0</v>
      </c>
      <c r="O15" s="904"/>
      <c r="P15" s="904"/>
    </row>
    <row r="16" spans="1:16" s="835" customFormat="1" ht="15.75">
      <c r="A16" s="831">
        <v>3</v>
      </c>
      <c r="B16" s="832" t="s">
        <v>698</v>
      </c>
      <c r="C16" s="836">
        <v>0</v>
      </c>
      <c r="D16" s="896"/>
      <c r="E16" s="896"/>
      <c r="F16" s="896"/>
      <c r="G16" s="834">
        <v>0</v>
      </c>
      <c r="H16" s="896"/>
      <c r="I16" s="896"/>
      <c r="J16" s="896"/>
      <c r="K16" s="834">
        <v>0</v>
      </c>
      <c r="L16" s="896"/>
      <c r="M16" s="896"/>
      <c r="N16" s="834">
        <v>0</v>
      </c>
      <c r="O16" s="904"/>
      <c r="P16" s="904"/>
    </row>
    <row r="17" spans="1:16" s="835" customFormat="1" ht="15.75">
      <c r="A17" s="831">
        <v>4</v>
      </c>
      <c r="B17" s="832" t="s">
        <v>703</v>
      </c>
      <c r="C17" s="836">
        <v>0</v>
      </c>
      <c r="D17" s="905"/>
      <c r="E17" s="905"/>
      <c r="F17" s="905"/>
      <c r="G17" s="834">
        <v>0</v>
      </c>
      <c r="H17" s="905"/>
      <c r="I17" s="905"/>
      <c r="J17" s="905"/>
      <c r="K17" s="834">
        <v>0</v>
      </c>
      <c r="L17" s="905"/>
      <c r="M17" s="905"/>
      <c r="N17" s="834">
        <v>0</v>
      </c>
      <c r="O17" s="904"/>
      <c r="P17" s="904"/>
    </row>
    <row r="18" spans="1:16" s="835" customFormat="1" ht="15.75">
      <c r="A18" s="831">
        <v>5</v>
      </c>
      <c r="B18" s="832" t="s">
        <v>709</v>
      </c>
      <c r="C18" s="836">
        <v>1</v>
      </c>
      <c r="D18" s="896"/>
      <c r="E18" s="896">
        <v>1</v>
      </c>
      <c r="F18" s="896"/>
      <c r="G18" s="834">
        <v>5200</v>
      </c>
      <c r="H18" s="896"/>
      <c r="I18" s="896">
        <v>5200</v>
      </c>
      <c r="J18" s="896"/>
      <c r="K18" s="834">
        <v>0</v>
      </c>
      <c r="L18" s="896"/>
      <c r="M18" s="896"/>
      <c r="N18" s="834">
        <v>0</v>
      </c>
      <c r="O18" s="904"/>
      <c r="P18" s="904"/>
    </row>
    <row r="19" spans="1:16" s="835" customFormat="1" ht="15.75">
      <c r="A19" s="831">
        <v>6</v>
      </c>
      <c r="B19" s="832" t="s">
        <v>715</v>
      </c>
      <c r="C19" s="836">
        <v>0</v>
      </c>
      <c r="D19" s="896"/>
      <c r="E19" s="896"/>
      <c r="F19" s="896"/>
      <c r="G19" s="834">
        <v>0</v>
      </c>
      <c r="H19" s="896"/>
      <c r="I19" s="896"/>
      <c r="J19" s="896"/>
      <c r="K19" s="834">
        <v>0</v>
      </c>
      <c r="L19" s="896"/>
      <c r="M19" s="896"/>
      <c r="N19" s="834">
        <v>0</v>
      </c>
      <c r="O19" s="904"/>
      <c r="P19" s="904"/>
    </row>
    <row r="20" spans="1:16" s="835" customFormat="1" ht="15.75">
      <c r="A20" s="831">
        <v>7</v>
      </c>
      <c r="B20" s="832" t="s">
        <v>718</v>
      </c>
      <c r="C20" s="836">
        <v>0</v>
      </c>
      <c r="D20" s="896"/>
      <c r="E20" s="896"/>
      <c r="F20" s="896"/>
      <c r="G20" s="834">
        <v>0</v>
      </c>
      <c r="H20" s="896"/>
      <c r="I20" s="896"/>
      <c r="J20" s="896"/>
      <c r="K20" s="834">
        <v>0</v>
      </c>
      <c r="L20" s="896"/>
      <c r="M20" s="896"/>
      <c r="N20" s="834">
        <v>0</v>
      </c>
      <c r="O20" s="904"/>
      <c r="P20" s="904"/>
    </row>
    <row r="21" spans="1:16" s="835" customFormat="1" ht="15.75">
      <c r="A21" s="831">
        <v>8</v>
      </c>
      <c r="B21" s="833" t="s">
        <v>722</v>
      </c>
      <c r="C21" s="836">
        <v>2</v>
      </c>
      <c r="D21" s="896">
        <v>1</v>
      </c>
      <c r="E21" s="896" t="s">
        <v>728</v>
      </c>
      <c r="F21" s="896">
        <v>1</v>
      </c>
      <c r="G21" s="834">
        <v>6211</v>
      </c>
      <c r="H21" s="905">
        <v>1</v>
      </c>
      <c r="I21" s="905">
        <v>0</v>
      </c>
      <c r="J21" s="905">
        <v>6210</v>
      </c>
      <c r="K21" s="834">
        <v>0</v>
      </c>
      <c r="L21" s="905"/>
      <c r="M21" s="905"/>
      <c r="N21" s="834">
        <v>0</v>
      </c>
      <c r="O21" s="904"/>
      <c r="P21" s="904"/>
    </row>
    <row r="22" spans="1:16" ht="25.5" customHeight="1">
      <c r="A22" s="603"/>
      <c r="B22" s="604"/>
      <c r="C22" s="605"/>
      <c r="D22" s="605"/>
      <c r="E22" s="605"/>
      <c r="F22" s="605"/>
      <c r="G22" s="605"/>
      <c r="H22" s="605"/>
      <c r="I22" s="605"/>
      <c r="J22" s="605"/>
      <c r="K22" s="605"/>
      <c r="L22" s="605"/>
      <c r="M22" s="1450" t="str">
        <f>'Thong tin'!B8</f>
        <v>Thái Bình, ngày 05 tháng 10 năm 2016</v>
      </c>
      <c r="N22" s="1450"/>
      <c r="O22" s="1450"/>
      <c r="P22" s="1450"/>
    </row>
    <row r="23" spans="1:16" ht="25.5" customHeight="1">
      <c r="A23" s="910"/>
      <c r="B23" s="911"/>
      <c r="C23" s="912"/>
      <c r="D23" s="912"/>
      <c r="E23" s="912"/>
      <c r="F23" s="912"/>
      <c r="G23" s="912"/>
      <c r="H23" s="912"/>
      <c r="I23" s="912"/>
      <c r="J23" s="912"/>
      <c r="K23" s="912"/>
      <c r="L23" s="1423" t="str">
        <f>+'Thong tin'!B9</f>
        <v>KT. CỤC TRƯỞNG</v>
      </c>
      <c r="M23" s="1424"/>
      <c r="N23" s="1424"/>
      <c r="O23" s="1424"/>
      <c r="P23" s="913"/>
    </row>
    <row r="24" spans="2:16" ht="21.75" customHeight="1">
      <c r="B24" s="1448" t="s">
        <v>4</v>
      </c>
      <c r="C24" s="1448"/>
      <c r="D24" s="1448"/>
      <c r="E24" s="752"/>
      <c r="F24" s="606"/>
      <c r="G24" s="606"/>
      <c r="H24" s="606"/>
      <c r="I24" s="606"/>
      <c r="J24" s="606"/>
      <c r="L24" s="1423" t="str">
        <f>'Thong tin'!B7</f>
        <v>PHÓ CỤC TRƯỞNG</v>
      </c>
      <c r="M24" s="1424"/>
      <c r="N24" s="1424"/>
      <c r="O24" s="1424"/>
      <c r="P24" s="606"/>
    </row>
    <row r="25" spans="2:16" ht="21" customHeight="1">
      <c r="B25" s="752"/>
      <c r="C25" s="752"/>
      <c r="D25" s="752"/>
      <c r="E25" s="752"/>
      <c r="F25" s="606"/>
      <c r="G25" s="606"/>
      <c r="H25" s="606"/>
      <c r="I25" s="606"/>
      <c r="J25" s="606"/>
      <c r="K25" s="606"/>
      <c r="L25" s="606"/>
      <c r="M25" s="606"/>
      <c r="N25" s="606"/>
      <c r="O25" s="606"/>
      <c r="P25" s="606"/>
    </row>
    <row r="26" spans="2:16" ht="21" customHeight="1">
      <c r="B26" s="752"/>
      <c r="C26" s="752"/>
      <c r="D26" s="752"/>
      <c r="E26" s="752"/>
      <c r="F26" s="606"/>
      <c r="G26" s="606"/>
      <c r="H26" s="606"/>
      <c r="I26" s="606"/>
      <c r="J26" s="606"/>
      <c r="K26" s="606"/>
      <c r="L26" s="606"/>
      <c r="M26" s="606"/>
      <c r="N26" s="606"/>
      <c r="O26" s="606"/>
      <c r="P26" s="606"/>
    </row>
    <row r="27" ht="11.25" customHeight="1"/>
    <row r="28" spans="2:16" ht="16.5" customHeight="1">
      <c r="B28" s="1451"/>
      <c r="C28" s="1451"/>
      <c r="D28" s="1451"/>
      <c r="K28" s="1452"/>
      <c r="L28" s="1452"/>
      <c r="M28" s="1452"/>
      <c r="N28" s="1452"/>
      <c r="O28" s="1452"/>
      <c r="P28" s="1452"/>
    </row>
    <row r="29" ht="12.75" customHeight="1"/>
    <row r="30" spans="2:15" ht="15.75">
      <c r="B30" s="1449" t="str">
        <f>'Thong tin'!B5</f>
        <v>Vũ Văn Tuyên</v>
      </c>
      <c r="C30" s="1449"/>
      <c r="D30" s="1449"/>
      <c r="E30" s="753"/>
      <c r="L30" s="1447" t="str">
        <f>'Thong tin'!B6</f>
        <v>Nguyễn Thái Bình</v>
      </c>
      <c r="M30" s="1447"/>
      <c r="N30" s="1447"/>
      <c r="O30" s="1447"/>
    </row>
    <row r="32" spans="12:16" ht="15.75">
      <c r="L32" s="613"/>
      <c r="M32" s="613"/>
      <c r="N32" s="613"/>
      <c r="O32" s="613"/>
      <c r="P32" s="613"/>
    </row>
  </sheetData>
  <sheetProtection/>
  <mergeCells count="34">
    <mergeCell ref="L30:O30"/>
    <mergeCell ref="B24:D24"/>
    <mergeCell ref="B30:D30"/>
    <mergeCell ref="M22:P22"/>
    <mergeCell ref="B28:D28"/>
    <mergeCell ref="K28:P28"/>
    <mergeCell ref="L23:O23"/>
    <mergeCell ref="M1:P1"/>
    <mergeCell ref="A2:C2"/>
    <mergeCell ref="M2:P2"/>
    <mergeCell ref="D4:L4"/>
    <mergeCell ref="A4:C4"/>
    <mergeCell ref="M4:P4"/>
    <mergeCell ref="A1:B1"/>
    <mergeCell ref="D1:L3"/>
    <mergeCell ref="D5:L5"/>
    <mergeCell ref="A6:B9"/>
    <mergeCell ref="C6:J6"/>
    <mergeCell ref="K6:P6"/>
    <mergeCell ref="C7:F7"/>
    <mergeCell ref="G7:J7"/>
    <mergeCell ref="K7:M7"/>
    <mergeCell ref="G8:G9"/>
    <mergeCell ref="H8:J8"/>
    <mergeCell ref="A10:B10"/>
    <mergeCell ref="L24:O24"/>
    <mergeCell ref="N7:P7"/>
    <mergeCell ref="C8:C9"/>
    <mergeCell ref="D8:F8"/>
    <mergeCell ref="K8:K9"/>
    <mergeCell ref="L8:M8"/>
    <mergeCell ref="N8:N9"/>
    <mergeCell ref="O8:P8"/>
    <mergeCell ref="A11:B11"/>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7"/>
  <sheetViews>
    <sheetView view="pageBreakPreview" zoomScaleSheetLayoutView="100" zoomScalePageLayoutView="0" workbookViewId="0" topLeftCell="A7">
      <selection activeCell="N21" sqref="N21"/>
    </sheetView>
  </sheetViews>
  <sheetFormatPr defaultColWidth="9.00390625" defaultRowHeight="15.75"/>
  <cols>
    <col min="1" max="1" width="4.625" style="578" customWidth="1"/>
    <col min="2" max="2" width="23.875" style="578" customWidth="1"/>
    <col min="3" max="3" width="11.375" style="578" customWidth="1"/>
    <col min="4" max="4" width="13.875" style="578" customWidth="1"/>
    <col min="5" max="5" width="15.375" style="578" customWidth="1"/>
    <col min="6" max="6" width="10.25390625" style="578" customWidth="1"/>
    <col min="7" max="7" width="11.75390625" style="578" customWidth="1"/>
    <col min="8" max="8" width="11.125" style="578" customWidth="1"/>
    <col min="9" max="9" width="10.25390625" style="578" customWidth="1"/>
    <col min="10" max="10" width="10.75390625" style="578" customWidth="1"/>
    <col min="11" max="12" width="10.25390625" style="578" customWidth="1"/>
    <col min="13" max="16384" width="9.00390625" style="578" customWidth="1"/>
  </cols>
  <sheetData>
    <row r="1" spans="1:12" ht="22.5" customHeight="1">
      <c r="A1" s="1445" t="s">
        <v>117</v>
      </c>
      <c r="B1" s="1445"/>
      <c r="C1" s="596"/>
      <c r="D1" s="1468" t="s">
        <v>665</v>
      </c>
      <c r="E1" s="1468"/>
      <c r="F1" s="1468"/>
      <c r="G1" s="1468"/>
      <c r="H1" s="1468"/>
      <c r="I1" s="1468"/>
      <c r="J1" s="1470" t="s">
        <v>659</v>
      </c>
      <c r="K1" s="1463"/>
      <c r="L1" s="1463"/>
    </row>
    <row r="2" spans="1:12" ht="15.75" customHeight="1">
      <c r="A2" s="1439" t="s">
        <v>344</v>
      </c>
      <c r="B2" s="1440"/>
      <c r="C2" s="1440"/>
      <c r="D2" s="1468"/>
      <c r="E2" s="1468"/>
      <c r="F2" s="1468"/>
      <c r="G2" s="1468"/>
      <c r="H2" s="1468"/>
      <c r="I2" s="1468"/>
      <c r="J2" s="1466" t="str">
        <f>'Thong tin'!B4</f>
        <v>CTHADS Tỉnh Thái Bình</v>
      </c>
      <c r="K2" s="1466"/>
      <c r="L2" s="1466"/>
    </row>
    <row r="3" spans="1:12" ht="15.75" customHeight="1">
      <c r="A3" s="754" t="s">
        <v>676</v>
      </c>
      <c r="D3" s="1469" t="str">
        <f>'Thong tin'!B3</f>
        <v>12 tháng / năm 2016</v>
      </c>
      <c r="E3" s="1469"/>
      <c r="F3" s="1469"/>
      <c r="G3" s="1469"/>
      <c r="H3" s="1469"/>
      <c r="I3" s="1469"/>
      <c r="J3" s="1467" t="s">
        <v>466</v>
      </c>
      <c r="K3" s="1467"/>
      <c r="L3" s="1467"/>
    </row>
    <row r="4" spans="1:12" ht="15.75" customHeight="1">
      <c r="A4" s="1443" t="s">
        <v>402</v>
      </c>
      <c r="B4" s="1443"/>
      <c r="C4" s="1443"/>
      <c r="D4" s="1451"/>
      <c r="E4" s="1451"/>
      <c r="F4" s="1451"/>
      <c r="G4" s="1451"/>
      <c r="H4" s="1451"/>
      <c r="I4" s="1451"/>
      <c r="J4" s="1463" t="s">
        <v>412</v>
      </c>
      <c r="K4" s="1463"/>
      <c r="L4" s="1463"/>
    </row>
    <row r="5" spans="1:12" ht="15.75">
      <c r="A5" s="597"/>
      <c r="B5" s="597"/>
      <c r="C5" s="579"/>
      <c r="D5" s="579"/>
      <c r="E5" s="579"/>
      <c r="F5" s="579"/>
      <c r="G5" s="579"/>
      <c r="H5" s="579"/>
      <c r="I5" s="579"/>
      <c r="J5" s="1464" t="s">
        <v>8</v>
      </c>
      <c r="K5" s="1464"/>
      <c r="L5" s="1464"/>
    </row>
    <row r="6" spans="1:12" ht="15.75" customHeight="1">
      <c r="A6" s="1453" t="s">
        <v>72</v>
      </c>
      <c r="B6" s="1453"/>
      <c r="C6" s="1429" t="s">
        <v>666</v>
      </c>
      <c r="D6" s="1425" t="s">
        <v>414</v>
      </c>
      <c r="E6" s="1425"/>
      <c r="F6" s="1425"/>
      <c r="G6" s="1425"/>
      <c r="H6" s="1425"/>
      <c r="I6" s="1425"/>
      <c r="J6" s="1453" t="s">
        <v>115</v>
      </c>
      <c r="K6" s="1453"/>
      <c r="L6" s="1453"/>
    </row>
    <row r="7" spans="1:12" ht="15.75" customHeight="1">
      <c r="A7" s="1453"/>
      <c r="B7" s="1453"/>
      <c r="C7" s="1429"/>
      <c r="D7" s="1465" t="s">
        <v>7</v>
      </c>
      <c r="E7" s="1465"/>
      <c r="F7" s="1465"/>
      <c r="G7" s="1465"/>
      <c r="H7" s="1465"/>
      <c r="I7" s="1465"/>
      <c r="J7" s="1429" t="s">
        <v>17</v>
      </c>
      <c r="K7" s="1429" t="s">
        <v>660</v>
      </c>
      <c r="L7" s="1429" t="s">
        <v>661</v>
      </c>
    </row>
    <row r="8" spans="1:12" ht="18.75" customHeight="1">
      <c r="A8" s="1453"/>
      <c r="B8" s="1453"/>
      <c r="C8" s="1429"/>
      <c r="D8" s="1453" t="s">
        <v>113</v>
      </c>
      <c r="E8" s="1453" t="s">
        <v>114</v>
      </c>
      <c r="F8" s="1453"/>
      <c r="G8" s="1453"/>
      <c r="H8" s="1453"/>
      <c r="I8" s="1453"/>
      <c r="J8" s="1429"/>
      <c r="K8" s="1429"/>
      <c r="L8" s="1429"/>
    </row>
    <row r="9" spans="1:12" ht="60.75" customHeight="1">
      <c r="A9" s="1453"/>
      <c r="B9" s="1453"/>
      <c r="C9" s="1429"/>
      <c r="D9" s="1453"/>
      <c r="E9" s="755" t="s">
        <v>116</v>
      </c>
      <c r="F9" s="756" t="s">
        <v>664</v>
      </c>
      <c r="G9" s="756" t="s">
        <v>663</v>
      </c>
      <c r="H9" s="756" t="s">
        <v>662</v>
      </c>
      <c r="I9" s="756" t="s">
        <v>25</v>
      </c>
      <c r="J9" s="1429"/>
      <c r="K9" s="1429"/>
      <c r="L9" s="1429"/>
    </row>
    <row r="10" spans="1:12" ht="13.5" customHeight="1">
      <c r="A10" s="1456" t="s">
        <v>5</v>
      </c>
      <c r="B10" s="1456"/>
      <c r="C10" s="607">
        <v>1</v>
      </c>
      <c r="D10" s="607" t="s">
        <v>53</v>
      </c>
      <c r="E10" s="607" t="s">
        <v>58</v>
      </c>
      <c r="F10" s="607" t="s">
        <v>73</v>
      </c>
      <c r="G10" s="607" t="s">
        <v>74</v>
      </c>
      <c r="H10" s="607" t="s">
        <v>75</v>
      </c>
      <c r="I10" s="607" t="s">
        <v>76</v>
      </c>
      <c r="J10" s="607" t="s">
        <v>77</v>
      </c>
      <c r="K10" s="607" t="s">
        <v>78</v>
      </c>
      <c r="L10" s="607" t="s">
        <v>101</v>
      </c>
    </row>
    <row r="11" spans="1:12" s="33" customFormat="1" ht="15.75">
      <c r="A11" s="1461" t="s">
        <v>37</v>
      </c>
      <c r="B11" s="1462"/>
      <c r="C11" s="840">
        <f>+C12+C13</f>
        <v>34</v>
      </c>
      <c r="D11" s="840">
        <f aca="true" t="shared" si="0" ref="D11:L11">+D12+D13</f>
        <v>24</v>
      </c>
      <c r="E11" s="841">
        <f>+SUM(F11:I11)</f>
        <v>10</v>
      </c>
      <c r="F11" s="840">
        <f t="shared" si="0"/>
        <v>0</v>
      </c>
      <c r="G11" s="840">
        <f t="shared" si="0"/>
        <v>0</v>
      </c>
      <c r="H11" s="840">
        <f t="shared" si="0"/>
        <v>0</v>
      </c>
      <c r="I11" s="840">
        <f t="shared" si="0"/>
        <v>10</v>
      </c>
      <c r="J11" s="840">
        <f t="shared" si="0"/>
        <v>9</v>
      </c>
      <c r="K11" s="840">
        <f t="shared" si="0"/>
        <v>23</v>
      </c>
      <c r="L11" s="840">
        <f t="shared" si="0"/>
        <v>0</v>
      </c>
    </row>
    <row r="12" spans="1:12" s="33" customFormat="1" ht="15.75">
      <c r="A12" s="842" t="s">
        <v>0</v>
      </c>
      <c r="B12" s="843" t="s">
        <v>98</v>
      </c>
      <c r="C12" s="841">
        <v>0</v>
      </c>
      <c r="D12" s="844"/>
      <c r="E12" s="841">
        <v>0</v>
      </c>
      <c r="F12" s="844"/>
      <c r="G12" s="844"/>
      <c r="H12" s="844"/>
      <c r="I12" s="844"/>
      <c r="J12" s="844"/>
      <c r="K12" s="844"/>
      <c r="L12" s="844"/>
    </row>
    <row r="13" spans="1:12" s="33" customFormat="1" ht="15.75">
      <c r="A13" s="845" t="s">
        <v>1</v>
      </c>
      <c r="B13" s="843" t="s">
        <v>19</v>
      </c>
      <c r="C13" s="841">
        <f aca="true" t="shared" si="1" ref="C13:K13">+SUM(C14:C21)</f>
        <v>34</v>
      </c>
      <c r="D13" s="841">
        <f t="shared" si="1"/>
        <v>24</v>
      </c>
      <c r="E13" s="841">
        <f t="shared" si="1"/>
        <v>10</v>
      </c>
      <c r="F13" s="841">
        <f t="shared" si="1"/>
        <v>0</v>
      </c>
      <c r="G13" s="841">
        <f t="shared" si="1"/>
        <v>0</v>
      </c>
      <c r="H13" s="841">
        <f t="shared" si="1"/>
        <v>0</v>
      </c>
      <c r="I13" s="841">
        <f t="shared" si="1"/>
        <v>10</v>
      </c>
      <c r="J13" s="841">
        <f t="shared" si="1"/>
        <v>9</v>
      </c>
      <c r="K13" s="841">
        <f t="shared" si="1"/>
        <v>23</v>
      </c>
      <c r="L13" s="841">
        <f>+SUM(L14:L21)</f>
        <v>0</v>
      </c>
    </row>
    <row r="14" spans="1:12" s="33" customFormat="1" ht="15.75">
      <c r="A14" s="831" t="s">
        <v>52</v>
      </c>
      <c r="B14" s="832" t="s">
        <v>687</v>
      </c>
      <c r="C14" s="841">
        <v>12</v>
      </c>
      <c r="D14" s="844">
        <v>3</v>
      </c>
      <c r="E14" s="841">
        <f>+SUM(F14:I14)</f>
        <v>9</v>
      </c>
      <c r="F14" s="844"/>
      <c r="G14" s="844"/>
      <c r="H14" s="844"/>
      <c r="I14" s="844">
        <v>9</v>
      </c>
      <c r="J14" s="844">
        <v>9</v>
      </c>
      <c r="K14" s="844">
        <v>3</v>
      </c>
      <c r="L14" s="844"/>
    </row>
    <row r="15" spans="1:12" s="33" customFormat="1" ht="15.75">
      <c r="A15" s="831">
        <v>2</v>
      </c>
      <c r="B15" s="832" t="s">
        <v>695</v>
      </c>
      <c r="C15" s="841">
        <v>1</v>
      </c>
      <c r="D15" s="844"/>
      <c r="E15" s="841">
        <f aca="true" t="shared" si="2" ref="E15:E21">+SUM(F15:I15)</f>
        <v>1</v>
      </c>
      <c r="F15" s="844">
        <v>0</v>
      </c>
      <c r="G15" s="844">
        <v>0</v>
      </c>
      <c r="H15" s="844">
        <v>0</v>
      </c>
      <c r="I15" s="844">
        <v>1</v>
      </c>
      <c r="J15" s="844"/>
      <c r="K15" s="844"/>
      <c r="L15" s="844"/>
    </row>
    <row r="16" spans="1:12" s="33" customFormat="1" ht="15.75">
      <c r="A16" s="831">
        <v>3</v>
      </c>
      <c r="B16" s="832" t="s">
        <v>698</v>
      </c>
      <c r="C16" s="841">
        <v>2</v>
      </c>
      <c r="D16" s="844">
        <v>2</v>
      </c>
      <c r="E16" s="841">
        <f t="shared" si="2"/>
        <v>0</v>
      </c>
      <c r="F16" s="844"/>
      <c r="G16" s="844"/>
      <c r="H16" s="844"/>
      <c r="I16" s="844"/>
      <c r="J16" s="844"/>
      <c r="K16" s="844">
        <v>2</v>
      </c>
      <c r="L16" s="844"/>
    </row>
    <row r="17" spans="1:12" s="33" customFormat="1" ht="15.75">
      <c r="A17" s="831">
        <v>4</v>
      </c>
      <c r="B17" s="832" t="s">
        <v>703</v>
      </c>
      <c r="C17" s="841">
        <v>0</v>
      </c>
      <c r="D17" s="844"/>
      <c r="E17" s="841">
        <f t="shared" si="2"/>
        <v>0</v>
      </c>
      <c r="F17" s="844"/>
      <c r="G17" s="844"/>
      <c r="H17" s="844"/>
      <c r="I17" s="844"/>
      <c r="J17" s="844"/>
      <c r="K17" s="844"/>
      <c r="L17" s="844"/>
    </row>
    <row r="18" spans="1:12" s="33" customFormat="1" ht="15.75">
      <c r="A18" s="831">
        <v>5</v>
      </c>
      <c r="B18" s="832" t="s">
        <v>709</v>
      </c>
      <c r="C18" s="841">
        <v>1</v>
      </c>
      <c r="D18" s="844">
        <v>1</v>
      </c>
      <c r="E18" s="841">
        <f t="shared" si="2"/>
        <v>0</v>
      </c>
      <c r="F18" s="844"/>
      <c r="G18" s="844"/>
      <c r="H18" s="844"/>
      <c r="I18" s="844"/>
      <c r="J18" s="844"/>
      <c r="K18" s="844">
        <v>1</v>
      </c>
      <c r="L18" s="844"/>
    </row>
    <row r="19" spans="1:12" s="33" customFormat="1" ht="15.75">
      <c r="A19" s="831">
        <v>6</v>
      </c>
      <c r="B19" s="832" t="s">
        <v>715</v>
      </c>
      <c r="C19" s="841">
        <v>0</v>
      </c>
      <c r="D19" s="844"/>
      <c r="E19" s="841">
        <f t="shared" si="2"/>
        <v>0</v>
      </c>
      <c r="F19" s="844"/>
      <c r="G19" s="844"/>
      <c r="H19" s="844"/>
      <c r="I19" s="844"/>
      <c r="J19" s="844"/>
      <c r="K19" s="844"/>
      <c r="L19" s="844"/>
    </row>
    <row r="20" spans="1:12" s="33" customFormat="1" ht="15.75">
      <c r="A20" s="831">
        <v>7</v>
      </c>
      <c r="B20" s="832" t="s">
        <v>718</v>
      </c>
      <c r="C20" s="841">
        <v>0</v>
      </c>
      <c r="D20" s="844"/>
      <c r="E20" s="841">
        <f t="shared" si="2"/>
        <v>0</v>
      </c>
      <c r="F20" s="844"/>
      <c r="G20" s="844"/>
      <c r="H20" s="844"/>
      <c r="I20" s="844"/>
      <c r="J20" s="844"/>
      <c r="K20" s="844"/>
      <c r="L20" s="844"/>
    </row>
    <row r="21" spans="1:12" s="33" customFormat="1" ht="15.75">
      <c r="A21" s="831">
        <v>8</v>
      </c>
      <c r="B21" s="833" t="s">
        <v>722</v>
      </c>
      <c r="C21" s="841">
        <v>18</v>
      </c>
      <c r="D21" s="844">
        <v>18</v>
      </c>
      <c r="E21" s="841">
        <f t="shared" si="2"/>
        <v>0</v>
      </c>
      <c r="F21" s="844">
        <v>0</v>
      </c>
      <c r="G21" s="844">
        <v>0</v>
      </c>
      <c r="H21" s="844">
        <v>0</v>
      </c>
      <c r="I21" s="844">
        <v>0</v>
      </c>
      <c r="J21" s="844">
        <v>0</v>
      </c>
      <c r="K21" s="844">
        <v>17</v>
      </c>
      <c r="L21" s="844"/>
    </row>
    <row r="22" spans="1:12" ht="6" customHeight="1">
      <c r="A22" s="608"/>
      <c r="B22" s="609"/>
      <c r="C22" s="610"/>
      <c r="D22" s="610"/>
      <c r="E22" s="610"/>
      <c r="F22" s="610"/>
      <c r="G22" s="610"/>
      <c r="H22" s="610"/>
      <c r="I22" s="610"/>
      <c r="J22" s="610"/>
      <c r="K22" s="610"/>
      <c r="L22" s="610"/>
    </row>
    <row r="23" spans="2:12" ht="16.5" customHeight="1">
      <c r="B23" s="611"/>
      <c r="C23" s="611"/>
      <c r="D23" s="611"/>
      <c r="E23" s="611"/>
      <c r="F23" s="611"/>
      <c r="G23" s="611"/>
      <c r="H23" s="1457" t="str">
        <f>'Thong tin'!B8</f>
        <v>Thái Bình, ngày 05 tháng 10 năm 2016</v>
      </c>
      <c r="I23" s="1457"/>
      <c r="J23" s="1457"/>
      <c r="K23" s="1457"/>
      <c r="L23" s="1457"/>
    </row>
    <row r="24" spans="2:12" ht="16.5" customHeight="1">
      <c r="B24" s="611"/>
      <c r="C24" s="611"/>
      <c r="D24" s="611"/>
      <c r="E24" s="611"/>
      <c r="F24" s="611"/>
      <c r="G24" s="611"/>
      <c r="H24" s="1459" t="str">
        <f>+'Thong tin'!B9</f>
        <v>KT. CỤC TRƯỞNG</v>
      </c>
      <c r="I24" s="1459"/>
      <c r="J24" s="1459"/>
      <c r="K24" s="1459"/>
      <c r="L24" s="1459"/>
    </row>
    <row r="25" spans="1:12" ht="18.75">
      <c r="A25" s="611"/>
      <c r="B25" s="1458" t="s">
        <v>4</v>
      </c>
      <c r="C25" s="1458"/>
      <c r="D25" s="1458"/>
      <c r="E25" s="611"/>
      <c r="F25" s="611"/>
      <c r="G25" s="611"/>
      <c r="H25" s="1459" t="str">
        <f>'Thong tin'!B7</f>
        <v>PHÓ CỤC TRƯỞNG</v>
      </c>
      <c r="I25" s="1459"/>
      <c r="J25" s="1459"/>
      <c r="K25" s="1459"/>
      <c r="L25" s="1459"/>
    </row>
    <row r="26" spans="1:12" ht="16.5" customHeight="1">
      <c r="A26" s="612"/>
      <c r="B26" s="612"/>
      <c r="C26" s="612"/>
      <c r="D26" s="612"/>
      <c r="E26" s="612"/>
      <c r="F26" s="612"/>
      <c r="G26" s="612"/>
      <c r="H26" s="717"/>
      <c r="I26" s="717"/>
      <c r="J26" s="717"/>
      <c r="K26" s="717"/>
      <c r="L26" s="717"/>
    </row>
    <row r="27" spans="1:12" ht="18.75">
      <c r="A27" s="592"/>
      <c r="B27" s="612"/>
      <c r="C27" s="612"/>
      <c r="D27" s="612"/>
      <c r="E27" s="612"/>
      <c r="F27" s="612"/>
      <c r="G27" s="612"/>
      <c r="H27" s="612"/>
      <c r="I27" s="757"/>
      <c r="J27" s="757"/>
      <c r="K27" s="757"/>
      <c r="L27" s="592"/>
    </row>
    <row r="28" spans="1:12" ht="9" customHeight="1">
      <c r="A28" s="592"/>
      <c r="B28" s="612"/>
      <c r="C28" s="612"/>
      <c r="D28" s="612"/>
      <c r="E28" s="612"/>
      <c r="F28" s="612"/>
      <c r="G28" s="612"/>
      <c r="H28" s="612"/>
      <c r="I28" s="612"/>
      <c r="J28" s="612"/>
      <c r="K28" s="592"/>
      <c r="L28" s="592"/>
    </row>
    <row r="29" spans="1:12" ht="18.75">
      <c r="A29" s="592"/>
      <c r="B29" s="612"/>
      <c r="C29" s="612"/>
      <c r="D29" s="612"/>
      <c r="E29" s="612"/>
      <c r="F29" s="612"/>
      <c r="G29" s="612"/>
      <c r="H29" s="612"/>
      <c r="I29" s="612"/>
      <c r="J29" s="612"/>
      <c r="K29" s="592"/>
      <c r="L29" s="592"/>
    </row>
    <row r="30" spans="1:12" ht="9" customHeight="1">
      <c r="A30" s="592"/>
      <c r="B30" s="612"/>
      <c r="C30" s="612"/>
      <c r="D30" s="612"/>
      <c r="E30" s="612"/>
      <c r="F30" s="612"/>
      <c r="G30" s="612"/>
      <c r="H30" s="612"/>
      <c r="I30" s="612"/>
      <c r="J30" s="612"/>
      <c r="K30" s="592"/>
      <c r="L30" s="592"/>
    </row>
    <row r="31" spans="1:12" ht="18.75">
      <c r="A31" s="592"/>
      <c r="B31" s="612"/>
      <c r="C31" s="612"/>
      <c r="D31" s="612"/>
      <c r="E31" s="612"/>
      <c r="F31" s="612"/>
      <c r="G31" s="612"/>
      <c r="H31" s="612"/>
      <c r="I31" s="612"/>
      <c r="J31" s="612"/>
      <c r="K31" s="592"/>
      <c r="L31" s="592"/>
    </row>
    <row r="32" spans="2:12" ht="18.75">
      <c r="B32" s="1455" t="str">
        <f>'Thong tin'!B5</f>
        <v>Vũ Văn Tuyên</v>
      </c>
      <c r="C32" s="1455"/>
      <c r="D32" s="1455"/>
      <c r="E32" s="592"/>
      <c r="F32" s="592"/>
      <c r="G32" s="592"/>
      <c r="H32" s="1399" t="str">
        <f>'Thong tin'!B6</f>
        <v>Nguyễn Thái Bình</v>
      </c>
      <c r="I32" s="1399"/>
      <c r="J32" s="1399"/>
      <c r="K32" s="1399"/>
      <c r="L32" s="1399"/>
    </row>
    <row r="33" spans="1:12" ht="22.5" customHeight="1" hidden="1">
      <c r="A33" s="592"/>
      <c r="B33" s="612"/>
      <c r="C33" s="612"/>
      <c r="D33" s="612"/>
      <c r="E33" s="612"/>
      <c r="F33" s="612"/>
      <c r="G33" s="612"/>
      <c r="H33" s="612"/>
      <c r="I33" s="612"/>
      <c r="J33" s="612"/>
      <c r="K33" s="592"/>
      <c r="L33" s="592"/>
    </row>
    <row r="34" spans="1:12" ht="19.5" hidden="1">
      <c r="A34" s="614" t="s">
        <v>47</v>
      </c>
      <c r="B34" s="612"/>
      <c r="C34" s="612"/>
      <c r="D34" s="612"/>
      <c r="E34" s="612"/>
      <c r="F34" s="612"/>
      <c r="G34" s="612"/>
      <c r="H34" s="612"/>
      <c r="I34" s="612"/>
      <c r="J34" s="612"/>
      <c r="K34" s="592"/>
      <c r="L34" s="592"/>
    </row>
    <row r="35" spans="2:12" ht="15.75" customHeight="1" hidden="1">
      <c r="B35" s="1460" t="s">
        <v>59</v>
      </c>
      <c r="C35" s="1460"/>
      <c r="D35" s="1460"/>
      <c r="E35" s="1460"/>
      <c r="F35" s="1460"/>
      <c r="G35" s="1460"/>
      <c r="H35" s="1460"/>
      <c r="I35" s="1460"/>
      <c r="J35" s="1460"/>
      <c r="K35" s="1460"/>
      <c r="L35" s="1460"/>
    </row>
    <row r="36" spans="1:12" ht="16.5" customHeight="1" hidden="1">
      <c r="A36" s="615"/>
      <c r="B36" s="1454" t="s">
        <v>61</v>
      </c>
      <c r="C36" s="1454"/>
      <c r="D36" s="1454"/>
      <c r="E36" s="1454"/>
      <c r="F36" s="1454"/>
      <c r="G36" s="1454"/>
      <c r="H36" s="1454"/>
      <c r="I36" s="1454"/>
      <c r="J36" s="1454"/>
      <c r="K36" s="1454"/>
      <c r="L36" s="1454"/>
    </row>
    <row r="37" ht="15.75" hidden="1">
      <c r="B37" s="581" t="s">
        <v>60</v>
      </c>
    </row>
  </sheetData>
  <sheetProtection/>
  <mergeCells count="31">
    <mergeCell ref="J1:L1"/>
    <mergeCell ref="A6:B9"/>
    <mergeCell ref="C6:C9"/>
    <mergeCell ref="J6:L6"/>
    <mergeCell ref="D7:I7"/>
    <mergeCell ref="D6:I6"/>
    <mergeCell ref="A2:C2"/>
    <mergeCell ref="J2:L2"/>
    <mergeCell ref="J3:L3"/>
    <mergeCell ref="D1:I2"/>
    <mergeCell ref="D3:I3"/>
    <mergeCell ref="B25:D25"/>
    <mergeCell ref="H25:L25"/>
    <mergeCell ref="B35:L35"/>
    <mergeCell ref="H24:L24"/>
    <mergeCell ref="A11:B11"/>
    <mergeCell ref="A1:B1"/>
    <mergeCell ref="A4:C4"/>
    <mergeCell ref="D4:I4"/>
    <mergeCell ref="J4:L4"/>
    <mergeCell ref="J5:L5"/>
    <mergeCell ref="E8:I8"/>
    <mergeCell ref="D8:D9"/>
    <mergeCell ref="J7:J9"/>
    <mergeCell ref="K7:K9"/>
    <mergeCell ref="L7:L9"/>
    <mergeCell ref="B36:L36"/>
    <mergeCell ref="H32:L32"/>
    <mergeCell ref="B32:D32"/>
    <mergeCell ref="A10:B10"/>
    <mergeCell ref="H23:L2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SheetLayoutView="100" zoomScalePageLayoutView="0" workbookViewId="0" topLeftCell="A10">
      <selection activeCell="A12" sqref="A12:U21"/>
    </sheetView>
  </sheetViews>
  <sheetFormatPr defaultColWidth="9.00390625" defaultRowHeight="15.75"/>
  <cols>
    <col min="1" max="1" width="3.50390625" style="620" customWidth="1"/>
    <col min="2" max="2" width="20.375" style="620" customWidth="1"/>
    <col min="3" max="8" width="5.75390625" style="620" customWidth="1"/>
    <col min="9" max="15" width="6.625" style="620" customWidth="1"/>
    <col min="16" max="21" width="5.75390625" style="620" customWidth="1"/>
    <col min="22" max="16384" width="9.00390625" style="620" customWidth="1"/>
  </cols>
  <sheetData>
    <row r="1" spans="1:22" ht="21" customHeight="1">
      <c r="A1" s="796" t="s">
        <v>677</v>
      </c>
      <c r="B1" s="512"/>
      <c r="C1" s="512"/>
      <c r="D1" s="509"/>
      <c r="E1" s="616"/>
      <c r="F1" s="1485" t="s">
        <v>586</v>
      </c>
      <c r="G1" s="1485"/>
      <c r="H1" s="1485"/>
      <c r="I1" s="1485"/>
      <c r="J1" s="1485"/>
      <c r="K1" s="1485"/>
      <c r="L1" s="1485"/>
      <c r="M1" s="1485"/>
      <c r="N1" s="1485"/>
      <c r="O1" s="617"/>
      <c r="P1" s="618" t="s">
        <v>400</v>
      </c>
      <c r="Q1" s="619"/>
      <c r="R1" s="619"/>
      <c r="S1" s="619"/>
      <c r="T1" s="619"/>
      <c r="V1" s="621"/>
    </row>
    <row r="2" spans="1:22" ht="15.75" customHeight="1">
      <c r="A2" s="1396" t="s">
        <v>344</v>
      </c>
      <c r="B2" s="1396"/>
      <c r="C2" s="1396"/>
      <c r="D2" s="1396"/>
      <c r="E2" s="797"/>
      <c r="F2" s="1485"/>
      <c r="G2" s="1485"/>
      <c r="H2" s="1485"/>
      <c r="I2" s="1485"/>
      <c r="J2" s="1485"/>
      <c r="K2" s="1485"/>
      <c r="L2" s="1485"/>
      <c r="M2" s="1485"/>
      <c r="N2" s="1485"/>
      <c r="O2" s="617"/>
      <c r="P2" s="759" t="str">
        <f>'Thong tin'!B4</f>
        <v>CTHADS Tỉnh Thái Bình</v>
      </c>
      <c r="Q2" s="758"/>
      <c r="R2" s="619"/>
      <c r="S2" s="619"/>
      <c r="T2" s="619"/>
      <c r="V2" s="621"/>
    </row>
    <row r="3" spans="1:20" ht="16.5" customHeight="1">
      <c r="A3" s="1383" t="s">
        <v>345</v>
      </c>
      <c r="B3" s="1383"/>
      <c r="C3" s="1383"/>
      <c r="D3" s="1383"/>
      <c r="E3" s="797"/>
      <c r="F3" s="1486" t="str">
        <f>'Thong tin'!B3</f>
        <v>12 tháng / năm 2016</v>
      </c>
      <c r="G3" s="1487"/>
      <c r="H3" s="1487"/>
      <c r="I3" s="1487"/>
      <c r="J3" s="1487"/>
      <c r="K3" s="1487"/>
      <c r="L3" s="1487"/>
      <c r="M3" s="1487"/>
      <c r="N3" s="1487"/>
      <c r="O3" s="622"/>
      <c r="P3" s="760" t="s">
        <v>668</v>
      </c>
      <c r="Q3" s="619"/>
      <c r="R3" s="619"/>
      <c r="S3" s="619"/>
      <c r="T3" s="619"/>
    </row>
    <row r="4" spans="1:20" ht="15" customHeight="1">
      <c r="A4" s="511" t="s">
        <v>217</v>
      </c>
      <c r="B4" s="472"/>
      <c r="C4" s="472"/>
      <c r="D4" s="472"/>
      <c r="E4" s="623"/>
      <c r="F4" s="623"/>
      <c r="G4" s="623"/>
      <c r="H4" s="623"/>
      <c r="I4" s="623"/>
      <c r="J4" s="623"/>
      <c r="K4" s="623"/>
      <c r="L4" s="623"/>
      <c r="M4" s="623"/>
      <c r="N4" s="623"/>
      <c r="O4" s="623"/>
      <c r="P4" s="624" t="s">
        <v>587</v>
      </c>
      <c r="Q4" s="616"/>
      <c r="R4" s="616"/>
      <c r="S4" s="616"/>
      <c r="T4" s="616"/>
    </row>
    <row r="5" spans="1:21" ht="20.25" customHeight="1">
      <c r="A5" s="1488" t="s">
        <v>72</v>
      </c>
      <c r="B5" s="1489"/>
      <c r="C5" s="1481" t="s">
        <v>588</v>
      </c>
      <c r="D5" s="1481"/>
      <c r="E5" s="1481"/>
      <c r="F5" s="1481" t="s">
        <v>589</v>
      </c>
      <c r="G5" s="1481"/>
      <c r="H5" s="1481"/>
      <c r="I5" s="1481"/>
      <c r="J5" s="1481"/>
      <c r="K5" s="1481"/>
      <c r="L5" s="1481"/>
      <c r="M5" s="1481"/>
      <c r="N5" s="1481"/>
      <c r="O5" s="1481"/>
      <c r="P5" s="1481" t="s">
        <v>590</v>
      </c>
      <c r="Q5" s="1481"/>
      <c r="R5" s="1481"/>
      <c r="S5" s="1481"/>
      <c r="T5" s="1481"/>
      <c r="U5" s="1481"/>
    </row>
    <row r="6" spans="1:21" ht="19.5" customHeight="1">
      <c r="A6" s="1490"/>
      <c r="B6" s="1491"/>
      <c r="C6" s="1481"/>
      <c r="D6" s="1481"/>
      <c r="E6" s="1481"/>
      <c r="F6" s="1481" t="s">
        <v>591</v>
      </c>
      <c r="G6" s="1481"/>
      <c r="H6" s="1481"/>
      <c r="I6" s="1481" t="s">
        <v>592</v>
      </c>
      <c r="J6" s="1481"/>
      <c r="K6" s="1481"/>
      <c r="L6" s="1481"/>
      <c r="M6" s="1481"/>
      <c r="N6" s="1481"/>
      <c r="O6" s="1481"/>
      <c r="P6" s="1481" t="s">
        <v>37</v>
      </c>
      <c r="Q6" s="1481" t="s">
        <v>7</v>
      </c>
      <c r="R6" s="1481"/>
      <c r="S6" s="1481"/>
      <c r="T6" s="1481"/>
      <c r="U6" s="1481"/>
    </row>
    <row r="7" spans="1:22" ht="34.5" customHeight="1">
      <c r="A7" s="1490"/>
      <c r="B7" s="1491"/>
      <c r="C7" s="1481"/>
      <c r="D7" s="1481"/>
      <c r="E7" s="1481"/>
      <c r="F7" s="1481"/>
      <c r="G7" s="1481"/>
      <c r="H7" s="1481"/>
      <c r="I7" s="1481" t="s">
        <v>593</v>
      </c>
      <c r="J7" s="1481"/>
      <c r="K7" s="1481"/>
      <c r="L7" s="1481" t="s">
        <v>594</v>
      </c>
      <c r="M7" s="1481"/>
      <c r="N7" s="1481"/>
      <c r="O7" s="1481"/>
      <c r="P7" s="1481"/>
      <c r="Q7" s="1481" t="s">
        <v>667</v>
      </c>
      <c r="R7" s="1481" t="s">
        <v>596</v>
      </c>
      <c r="S7" s="1481" t="s">
        <v>597</v>
      </c>
      <c r="T7" s="1481" t="s">
        <v>598</v>
      </c>
      <c r="U7" s="1481" t="s">
        <v>599</v>
      </c>
      <c r="V7" s="620" t="s">
        <v>600</v>
      </c>
    </row>
    <row r="8" spans="1:21" ht="18.75" customHeight="1">
      <c r="A8" s="1490"/>
      <c r="B8" s="1491"/>
      <c r="C8" s="1481" t="s">
        <v>37</v>
      </c>
      <c r="D8" s="1481" t="s">
        <v>7</v>
      </c>
      <c r="E8" s="1481"/>
      <c r="F8" s="1481" t="s">
        <v>37</v>
      </c>
      <c r="G8" s="1481" t="s">
        <v>7</v>
      </c>
      <c r="H8" s="1481"/>
      <c r="I8" s="1481" t="s">
        <v>37</v>
      </c>
      <c r="J8" s="1481" t="s">
        <v>7</v>
      </c>
      <c r="K8" s="1481"/>
      <c r="L8" s="1481" t="s">
        <v>37</v>
      </c>
      <c r="M8" s="1481" t="s">
        <v>601</v>
      </c>
      <c r="N8" s="1481"/>
      <c r="O8" s="1481"/>
      <c r="P8" s="1481"/>
      <c r="Q8" s="1482"/>
      <c r="R8" s="1481"/>
      <c r="S8" s="1481"/>
      <c r="T8" s="1481"/>
      <c r="U8" s="1481"/>
    </row>
    <row r="9" spans="1:23" ht="122.25" customHeight="1">
      <c r="A9" s="1490"/>
      <c r="B9" s="1491"/>
      <c r="C9" s="1481"/>
      <c r="D9" s="626" t="s">
        <v>602</v>
      </c>
      <c r="E9" s="626" t="s">
        <v>609</v>
      </c>
      <c r="F9" s="1481"/>
      <c r="G9" s="626" t="s">
        <v>602</v>
      </c>
      <c r="H9" s="626" t="s">
        <v>603</v>
      </c>
      <c r="I9" s="1481"/>
      <c r="J9" s="626" t="s">
        <v>604</v>
      </c>
      <c r="K9" s="626" t="s">
        <v>605</v>
      </c>
      <c r="L9" s="1481"/>
      <c r="M9" s="626" t="s">
        <v>606</v>
      </c>
      <c r="N9" s="626" t="s">
        <v>607</v>
      </c>
      <c r="O9" s="626" t="s">
        <v>608</v>
      </c>
      <c r="P9" s="1481"/>
      <c r="Q9" s="1482"/>
      <c r="R9" s="1481"/>
      <c r="S9" s="1481"/>
      <c r="T9" s="1481"/>
      <c r="U9" s="1481"/>
      <c r="V9" s="627"/>
      <c r="W9" s="627"/>
    </row>
    <row r="10" spans="1:29" ht="12.75">
      <c r="A10" s="629"/>
      <c r="B10" s="630" t="s">
        <v>610</v>
      </c>
      <c r="C10" s="631">
        <v>1</v>
      </c>
      <c r="D10" s="632">
        <v>2</v>
      </c>
      <c r="E10" s="631">
        <v>3</v>
      </c>
      <c r="F10" s="632">
        <v>4</v>
      </c>
      <c r="G10" s="631">
        <v>5</v>
      </c>
      <c r="H10" s="632">
        <v>6</v>
      </c>
      <c r="I10" s="631">
        <v>7</v>
      </c>
      <c r="J10" s="632">
        <v>8</v>
      </c>
      <c r="K10" s="631">
        <v>9</v>
      </c>
      <c r="L10" s="632">
        <v>10</v>
      </c>
      <c r="M10" s="631">
        <v>11</v>
      </c>
      <c r="N10" s="632">
        <v>12</v>
      </c>
      <c r="O10" s="631">
        <v>13</v>
      </c>
      <c r="P10" s="632">
        <v>14</v>
      </c>
      <c r="Q10" s="631">
        <v>15</v>
      </c>
      <c r="R10" s="632">
        <v>16</v>
      </c>
      <c r="S10" s="631">
        <v>17</v>
      </c>
      <c r="T10" s="632">
        <v>18</v>
      </c>
      <c r="U10" s="631">
        <v>19</v>
      </c>
      <c r="V10" s="628"/>
      <c r="W10" s="627"/>
      <c r="X10" s="627"/>
      <c r="Y10" s="627"/>
      <c r="Z10" s="627"/>
      <c r="AA10" s="627"/>
      <c r="AB10" s="627"/>
      <c r="AC10" s="627"/>
    </row>
    <row r="11" spans="1:29" s="33" customFormat="1" ht="15.75" customHeight="1">
      <c r="A11" s="1483" t="s">
        <v>37</v>
      </c>
      <c r="B11" s="1484"/>
      <c r="C11" s="846">
        <f>+C12+C13</f>
        <v>31</v>
      </c>
      <c r="D11" s="846">
        <f aca="true" t="shared" si="0" ref="D11:U11">+D12+D13</f>
        <v>0</v>
      </c>
      <c r="E11" s="846">
        <f t="shared" si="0"/>
        <v>31</v>
      </c>
      <c r="F11" s="846">
        <f t="shared" si="0"/>
        <v>31</v>
      </c>
      <c r="G11" s="846">
        <f t="shared" si="0"/>
        <v>0</v>
      </c>
      <c r="H11" s="846">
        <f t="shared" si="0"/>
        <v>31</v>
      </c>
      <c r="I11" s="846">
        <f t="shared" si="0"/>
        <v>13</v>
      </c>
      <c r="J11" s="846">
        <f t="shared" si="0"/>
        <v>13</v>
      </c>
      <c r="K11" s="846">
        <f t="shared" si="0"/>
        <v>0</v>
      </c>
      <c r="L11" s="846">
        <f t="shared" si="0"/>
        <v>18</v>
      </c>
      <c r="M11" s="846">
        <f t="shared" si="0"/>
        <v>1</v>
      </c>
      <c r="N11" s="846">
        <f t="shared" si="0"/>
        <v>17</v>
      </c>
      <c r="O11" s="846">
        <f t="shared" si="0"/>
        <v>0</v>
      </c>
      <c r="P11" s="846">
        <f t="shared" si="0"/>
        <v>13</v>
      </c>
      <c r="Q11" s="846">
        <f t="shared" si="0"/>
        <v>2</v>
      </c>
      <c r="R11" s="846">
        <f t="shared" si="0"/>
        <v>1</v>
      </c>
      <c r="S11" s="846">
        <f t="shared" si="0"/>
        <v>0</v>
      </c>
      <c r="T11" s="846">
        <f t="shared" si="0"/>
        <v>10</v>
      </c>
      <c r="U11" s="846">
        <f t="shared" si="0"/>
        <v>0</v>
      </c>
      <c r="V11" s="847"/>
      <c r="W11" s="35"/>
      <c r="X11" s="35"/>
      <c r="Y11" s="35"/>
      <c r="Z11" s="35"/>
      <c r="AA11" s="35"/>
      <c r="AB11" s="35"/>
      <c r="AC11" s="35"/>
    </row>
    <row r="12" spans="1:29" s="33" customFormat="1" ht="15.75">
      <c r="A12" s="842" t="s">
        <v>0</v>
      </c>
      <c r="B12" s="829" t="s">
        <v>98</v>
      </c>
      <c r="C12" s="848">
        <v>19</v>
      </c>
      <c r="D12" s="849"/>
      <c r="E12" s="849">
        <v>19</v>
      </c>
      <c r="F12" s="836">
        <v>19</v>
      </c>
      <c r="G12" s="850"/>
      <c r="H12" s="850">
        <v>19</v>
      </c>
      <c r="I12" s="851">
        <v>2</v>
      </c>
      <c r="J12" s="852">
        <v>2</v>
      </c>
      <c r="K12" s="852"/>
      <c r="L12" s="836">
        <v>17</v>
      </c>
      <c r="M12" s="852"/>
      <c r="N12" s="852">
        <v>17</v>
      </c>
      <c r="O12" s="852"/>
      <c r="P12" s="836">
        <v>2</v>
      </c>
      <c r="Q12" s="852"/>
      <c r="R12" s="852"/>
      <c r="S12" s="852"/>
      <c r="T12" s="852">
        <v>2</v>
      </c>
      <c r="U12" s="852"/>
      <c r="V12" s="847"/>
      <c r="W12" s="35"/>
      <c r="X12" s="35"/>
      <c r="Y12" s="35"/>
      <c r="Z12" s="35"/>
      <c r="AA12" s="35"/>
      <c r="AB12" s="35"/>
      <c r="AC12" s="35"/>
    </row>
    <row r="13" spans="1:29" s="33" customFormat="1" ht="15.75">
      <c r="A13" s="845" t="s">
        <v>1</v>
      </c>
      <c r="B13" s="829" t="s">
        <v>19</v>
      </c>
      <c r="C13" s="848">
        <v>12</v>
      </c>
      <c r="D13" s="848">
        <v>0</v>
      </c>
      <c r="E13" s="848">
        <v>12</v>
      </c>
      <c r="F13" s="836">
        <v>12</v>
      </c>
      <c r="G13" s="848">
        <v>0</v>
      </c>
      <c r="H13" s="848">
        <v>12</v>
      </c>
      <c r="I13" s="851">
        <v>11</v>
      </c>
      <c r="J13" s="848">
        <v>11</v>
      </c>
      <c r="K13" s="848">
        <v>0</v>
      </c>
      <c r="L13" s="836">
        <v>1</v>
      </c>
      <c r="M13" s="848">
        <v>1</v>
      </c>
      <c r="N13" s="848">
        <v>0</v>
      </c>
      <c r="O13" s="848">
        <v>0</v>
      </c>
      <c r="P13" s="836">
        <v>11</v>
      </c>
      <c r="Q13" s="848">
        <v>2</v>
      </c>
      <c r="R13" s="848">
        <v>1</v>
      </c>
      <c r="S13" s="848">
        <v>0</v>
      </c>
      <c r="T13" s="848">
        <v>8</v>
      </c>
      <c r="U13" s="848">
        <v>0</v>
      </c>
      <c r="V13" s="35"/>
      <c r="W13" s="35"/>
      <c r="X13" s="35"/>
      <c r="Y13" s="35"/>
      <c r="Z13" s="35"/>
      <c r="AA13" s="35"/>
      <c r="AB13" s="35"/>
      <c r="AC13" s="35"/>
    </row>
    <row r="14" spans="1:29" s="33" customFormat="1" ht="15.75">
      <c r="A14" s="831">
        <v>1</v>
      </c>
      <c r="B14" s="832" t="s">
        <v>687</v>
      </c>
      <c r="C14" s="848">
        <v>5</v>
      </c>
      <c r="D14" s="849">
        <v>0</v>
      </c>
      <c r="E14" s="849">
        <v>5</v>
      </c>
      <c r="F14" s="836">
        <v>5</v>
      </c>
      <c r="G14" s="850"/>
      <c r="H14" s="850">
        <v>5</v>
      </c>
      <c r="I14" s="851">
        <v>5</v>
      </c>
      <c r="J14" s="852">
        <v>5</v>
      </c>
      <c r="K14" s="852"/>
      <c r="L14" s="836">
        <v>0</v>
      </c>
      <c r="M14" s="852"/>
      <c r="N14" s="852"/>
      <c r="O14" s="852"/>
      <c r="P14" s="836">
        <v>5</v>
      </c>
      <c r="Q14" s="852">
        <v>2</v>
      </c>
      <c r="R14" s="852"/>
      <c r="S14" s="852"/>
      <c r="T14" s="852">
        <v>3</v>
      </c>
      <c r="U14" s="852">
        <v>0</v>
      </c>
      <c r="V14" s="35"/>
      <c r="W14" s="35"/>
      <c r="X14" s="35"/>
      <c r="Y14" s="35"/>
      <c r="Z14" s="35"/>
      <c r="AA14" s="35"/>
      <c r="AB14" s="35"/>
      <c r="AC14" s="35"/>
    </row>
    <row r="15" spans="1:29" s="33" customFormat="1" ht="15.75">
      <c r="A15" s="831">
        <v>2</v>
      </c>
      <c r="B15" s="832" t="s">
        <v>698</v>
      </c>
      <c r="C15" s="848">
        <v>0</v>
      </c>
      <c r="D15" s="849"/>
      <c r="E15" s="849"/>
      <c r="F15" s="836">
        <v>0</v>
      </c>
      <c r="G15" s="850"/>
      <c r="H15" s="850"/>
      <c r="I15" s="851">
        <v>0</v>
      </c>
      <c r="J15" s="852"/>
      <c r="K15" s="852"/>
      <c r="L15" s="836">
        <v>0</v>
      </c>
      <c r="M15" s="852"/>
      <c r="N15" s="852"/>
      <c r="O15" s="852"/>
      <c r="P15" s="836">
        <v>0</v>
      </c>
      <c r="Q15" s="852"/>
      <c r="R15" s="852"/>
      <c r="S15" s="852"/>
      <c r="T15" s="852"/>
      <c r="U15" s="852"/>
      <c r="V15" s="35"/>
      <c r="W15" s="35"/>
      <c r="X15" s="35"/>
      <c r="Y15" s="35"/>
      <c r="Z15" s="35"/>
      <c r="AA15" s="35"/>
      <c r="AB15" s="35"/>
      <c r="AC15" s="35"/>
    </row>
    <row r="16" spans="1:29" s="33" customFormat="1" ht="15.75">
      <c r="A16" s="831">
        <v>3</v>
      </c>
      <c r="B16" s="832" t="s">
        <v>703</v>
      </c>
      <c r="C16" s="848">
        <v>3</v>
      </c>
      <c r="D16" s="849"/>
      <c r="E16" s="849">
        <v>3</v>
      </c>
      <c r="F16" s="836">
        <v>3</v>
      </c>
      <c r="G16" s="850"/>
      <c r="H16" s="850">
        <v>3</v>
      </c>
      <c r="I16" s="851">
        <v>3</v>
      </c>
      <c r="J16" s="852">
        <v>3</v>
      </c>
      <c r="K16" s="852"/>
      <c r="L16" s="836">
        <v>0</v>
      </c>
      <c r="M16" s="852"/>
      <c r="N16" s="852"/>
      <c r="O16" s="852"/>
      <c r="P16" s="836">
        <v>3</v>
      </c>
      <c r="Q16" s="852"/>
      <c r="R16" s="852"/>
      <c r="S16" s="852"/>
      <c r="T16" s="852">
        <v>3</v>
      </c>
      <c r="U16" s="852"/>
      <c r="V16" s="35"/>
      <c r="W16" s="35"/>
      <c r="X16" s="35"/>
      <c r="Y16" s="35"/>
      <c r="Z16" s="35"/>
      <c r="AA16" s="35"/>
      <c r="AB16" s="35"/>
      <c r="AC16" s="35"/>
    </row>
    <row r="17" spans="1:29" s="33" customFormat="1" ht="15.75">
      <c r="A17" s="831">
        <v>4</v>
      </c>
      <c r="B17" s="832" t="s">
        <v>743</v>
      </c>
      <c r="C17" s="848">
        <v>1</v>
      </c>
      <c r="D17" s="849"/>
      <c r="E17" s="849">
        <v>1</v>
      </c>
      <c r="F17" s="836">
        <v>1</v>
      </c>
      <c r="G17" s="850"/>
      <c r="H17" s="850">
        <v>1</v>
      </c>
      <c r="I17" s="851">
        <v>1</v>
      </c>
      <c r="J17" s="852">
        <v>1</v>
      </c>
      <c r="K17" s="852"/>
      <c r="L17" s="836">
        <v>0</v>
      </c>
      <c r="M17" s="852"/>
      <c r="N17" s="852"/>
      <c r="O17" s="852"/>
      <c r="P17" s="836">
        <v>1</v>
      </c>
      <c r="Q17" s="852"/>
      <c r="R17" s="852">
        <v>1</v>
      </c>
      <c r="S17" s="852"/>
      <c r="T17" s="852"/>
      <c r="U17" s="852"/>
      <c r="V17" s="35"/>
      <c r="W17" s="35"/>
      <c r="X17" s="35"/>
      <c r="Y17" s="35"/>
      <c r="Z17" s="35"/>
      <c r="AA17" s="35"/>
      <c r="AB17" s="35"/>
      <c r="AC17" s="35"/>
    </row>
    <row r="18" spans="1:29" s="33" customFormat="1" ht="15.75">
      <c r="A18" s="831">
        <v>5</v>
      </c>
      <c r="B18" s="832" t="s">
        <v>715</v>
      </c>
      <c r="C18" s="848">
        <v>2</v>
      </c>
      <c r="D18" s="849"/>
      <c r="E18" s="849">
        <v>2</v>
      </c>
      <c r="F18" s="836">
        <v>2</v>
      </c>
      <c r="G18" s="850"/>
      <c r="H18" s="850">
        <v>2</v>
      </c>
      <c r="I18" s="851">
        <v>2</v>
      </c>
      <c r="J18" s="852">
        <v>2</v>
      </c>
      <c r="K18" s="852"/>
      <c r="L18" s="836">
        <v>0</v>
      </c>
      <c r="M18" s="852"/>
      <c r="N18" s="852"/>
      <c r="O18" s="852"/>
      <c r="P18" s="836">
        <v>2</v>
      </c>
      <c r="Q18" s="852"/>
      <c r="R18" s="852"/>
      <c r="S18" s="852"/>
      <c r="T18" s="852">
        <v>2</v>
      </c>
      <c r="U18" s="852"/>
      <c r="V18" s="35"/>
      <c r="W18" s="35"/>
      <c r="X18" s="35"/>
      <c r="Y18" s="35"/>
      <c r="Z18" s="35"/>
      <c r="AA18" s="35"/>
      <c r="AB18" s="35"/>
      <c r="AC18" s="35"/>
    </row>
    <row r="19" spans="1:29" s="33" customFormat="1" ht="15.75">
      <c r="A19" s="831">
        <v>6</v>
      </c>
      <c r="B19" s="832" t="s">
        <v>709</v>
      </c>
      <c r="C19" s="848">
        <v>0</v>
      </c>
      <c r="D19" s="849"/>
      <c r="E19" s="849"/>
      <c r="F19" s="836">
        <v>0</v>
      </c>
      <c r="G19" s="850"/>
      <c r="H19" s="850"/>
      <c r="I19" s="851">
        <v>0</v>
      </c>
      <c r="J19" s="852"/>
      <c r="K19" s="852"/>
      <c r="L19" s="836">
        <v>0</v>
      </c>
      <c r="M19" s="852"/>
      <c r="N19" s="852"/>
      <c r="O19" s="852"/>
      <c r="P19" s="836">
        <v>0</v>
      </c>
      <c r="Q19" s="852"/>
      <c r="R19" s="852"/>
      <c r="S19" s="852"/>
      <c r="T19" s="852"/>
      <c r="U19" s="852"/>
      <c r="V19" s="35"/>
      <c r="W19" s="35"/>
      <c r="X19" s="35"/>
      <c r="Y19" s="35"/>
      <c r="Z19" s="35"/>
      <c r="AA19" s="35"/>
      <c r="AB19" s="35"/>
      <c r="AC19" s="35"/>
    </row>
    <row r="20" spans="1:23" s="33" customFormat="1" ht="15.75">
      <c r="A20" s="831">
        <v>7</v>
      </c>
      <c r="B20" s="832" t="s">
        <v>718</v>
      </c>
      <c r="C20" s="848">
        <v>0</v>
      </c>
      <c r="D20" s="849"/>
      <c r="E20" s="849"/>
      <c r="F20" s="836">
        <v>0</v>
      </c>
      <c r="G20" s="850"/>
      <c r="H20" s="850"/>
      <c r="I20" s="851">
        <v>0</v>
      </c>
      <c r="J20" s="852"/>
      <c r="K20" s="852"/>
      <c r="L20" s="836">
        <v>0</v>
      </c>
      <c r="M20" s="852"/>
      <c r="N20" s="852"/>
      <c r="O20" s="852"/>
      <c r="P20" s="836">
        <v>0</v>
      </c>
      <c r="Q20" s="852"/>
      <c r="R20" s="852"/>
      <c r="S20" s="852"/>
      <c r="T20" s="852"/>
      <c r="U20" s="852"/>
      <c r="W20" s="33" t="s">
        <v>600</v>
      </c>
    </row>
    <row r="21" spans="1:21" s="33" customFormat="1" ht="15.75">
      <c r="A21" s="831">
        <v>8</v>
      </c>
      <c r="B21" s="833" t="s">
        <v>695</v>
      </c>
      <c r="C21" s="848">
        <v>1</v>
      </c>
      <c r="D21" s="853"/>
      <c r="E21" s="853">
        <v>1</v>
      </c>
      <c r="F21" s="836">
        <v>1</v>
      </c>
      <c r="G21" s="854"/>
      <c r="H21" s="854">
        <v>1</v>
      </c>
      <c r="I21" s="851">
        <v>0</v>
      </c>
      <c r="J21" s="852"/>
      <c r="K21" s="852"/>
      <c r="L21" s="836">
        <v>1</v>
      </c>
      <c r="M21" s="852">
        <v>1</v>
      </c>
      <c r="N21" s="852"/>
      <c r="O21" s="852"/>
      <c r="P21" s="836">
        <v>0</v>
      </c>
      <c r="Q21" s="852"/>
      <c r="R21" s="852"/>
      <c r="S21" s="852"/>
      <c r="T21" s="852"/>
      <c r="U21" s="852"/>
    </row>
    <row r="22" spans="1:21" ht="22.5" customHeight="1">
      <c r="A22" s="633"/>
      <c r="B22" s="1477"/>
      <c r="C22" s="1477"/>
      <c r="D22" s="1477"/>
      <c r="E22" s="1477"/>
      <c r="F22" s="1477"/>
      <c r="G22" s="1477"/>
      <c r="H22" s="700"/>
      <c r="I22" s="700"/>
      <c r="J22" s="700"/>
      <c r="K22" s="700"/>
      <c r="L22" s="700"/>
      <c r="M22" s="761"/>
      <c r="N22" s="1478" t="str">
        <f>'Thong tin'!B8</f>
        <v>Thái Bình, ngày 05 tháng 10 năm 2016</v>
      </c>
      <c r="O22" s="1478"/>
      <c r="P22" s="1478"/>
      <c r="Q22" s="1478"/>
      <c r="R22" s="1478"/>
      <c r="S22" s="1478"/>
      <c r="T22" s="1478"/>
      <c r="U22" s="1478"/>
    </row>
    <row r="23" spans="1:21" ht="22.5" customHeight="1">
      <c r="A23" s="633"/>
      <c r="B23" s="901"/>
      <c r="C23" s="901"/>
      <c r="D23" s="901"/>
      <c r="E23" s="901"/>
      <c r="F23" s="901"/>
      <c r="G23" s="901"/>
      <c r="H23" s="700"/>
      <c r="I23" s="700"/>
      <c r="J23" s="700"/>
      <c r="K23" s="700"/>
      <c r="L23" s="700"/>
      <c r="M23" s="761"/>
      <c r="N23" s="1473" t="str">
        <f>'Thong tin'!B9</f>
        <v>KT. CỤC TRƯỞNG</v>
      </c>
      <c r="O23" s="1473"/>
      <c r="P23" s="1473"/>
      <c r="Q23" s="1473"/>
      <c r="R23" s="1473"/>
      <c r="S23" s="1473"/>
      <c r="T23" s="1473"/>
      <c r="U23" s="1473"/>
    </row>
    <row r="24" spans="1:21" ht="17.25" customHeight="1">
      <c r="A24" s="633"/>
      <c r="B24" s="1479" t="s">
        <v>4</v>
      </c>
      <c r="C24" s="1479"/>
      <c r="D24" s="1479"/>
      <c r="E24" s="1479"/>
      <c r="F24" s="1479"/>
      <c r="G24" s="1479"/>
      <c r="H24" s="673"/>
      <c r="I24" s="673"/>
      <c r="J24" s="673"/>
      <c r="K24" s="673"/>
      <c r="L24" s="673"/>
      <c r="M24" s="761"/>
      <c r="N24" s="1473" t="str">
        <f>'Thong tin'!B7</f>
        <v>PHÓ CỤC TRƯỞNG</v>
      </c>
      <c r="O24" s="1473"/>
      <c r="P24" s="1473"/>
      <c r="Q24" s="1473"/>
      <c r="R24" s="1473"/>
      <c r="S24" s="1473"/>
      <c r="T24" s="1473"/>
      <c r="U24" s="1473"/>
    </row>
    <row r="25" spans="1:21" ht="18" customHeight="1">
      <c r="A25" s="637"/>
      <c r="B25" s="1472"/>
      <c r="C25" s="1472"/>
      <c r="D25" s="1472"/>
      <c r="E25" s="1472"/>
      <c r="F25" s="1472"/>
      <c r="G25" s="763"/>
      <c r="H25" s="763"/>
      <c r="I25" s="763"/>
      <c r="J25" s="763"/>
      <c r="K25" s="763"/>
      <c r="L25" s="763"/>
      <c r="M25" s="763"/>
      <c r="N25" s="1473"/>
      <c r="O25" s="1473"/>
      <c r="P25" s="1473"/>
      <c r="Q25" s="1473"/>
      <c r="R25" s="1473"/>
      <c r="S25" s="1473"/>
      <c r="T25" s="1473"/>
      <c r="U25" s="1473"/>
    </row>
    <row r="26" spans="2:21" ht="23.25" customHeight="1">
      <c r="B26" s="1474"/>
      <c r="C26" s="1474"/>
      <c r="D26" s="1474"/>
      <c r="E26" s="1474"/>
      <c r="F26" s="1474"/>
      <c r="G26" s="761"/>
      <c r="H26" s="761"/>
      <c r="I26" s="761"/>
      <c r="J26" s="761"/>
      <c r="K26" s="761"/>
      <c r="L26" s="761"/>
      <c r="M26" s="761"/>
      <c r="N26" s="761"/>
      <c r="O26" s="761"/>
      <c r="P26" s="1474"/>
      <c r="Q26" s="1474"/>
      <c r="R26" s="1474"/>
      <c r="S26" s="1474"/>
      <c r="T26" s="1474"/>
      <c r="U26" s="761"/>
    </row>
    <row r="27" spans="2:21" ht="3" customHeight="1">
      <c r="B27" s="761"/>
      <c r="C27" s="761"/>
      <c r="D27" s="761"/>
      <c r="E27" s="761"/>
      <c r="F27" s="761"/>
      <c r="G27" s="761"/>
      <c r="H27" s="761"/>
      <c r="I27" s="761"/>
      <c r="J27" s="761"/>
      <c r="K27" s="761"/>
      <c r="L27" s="761"/>
      <c r="M27" s="761"/>
      <c r="N27" s="761"/>
      <c r="O27" s="761"/>
      <c r="P27" s="761"/>
      <c r="Q27" s="1475"/>
      <c r="R27" s="1475"/>
      <c r="S27" s="761"/>
      <c r="T27" s="761"/>
      <c r="U27" s="761"/>
    </row>
    <row r="28" spans="2:21" ht="10.5" customHeight="1">
      <c r="B28" s="761"/>
      <c r="C28" s="761"/>
      <c r="D28" s="761"/>
      <c r="E28" s="761"/>
      <c r="F28" s="761"/>
      <c r="G28" s="761"/>
      <c r="H28" s="761"/>
      <c r="I28" s="761"/>
      <c r="J28" s="761"/>
      <c r="K28" s="761"/>
      <c r="L28" s="761"/>
      <c r="M28" s="761"/>
      <c r="N28" s="761"/>
      <c r="O28" s="761"/>
      <c r="P28" s="761"/>
      <c r="Q28" s="761"/>
      <c r="R28" s="761"/>
      <c r="S28" s="761"/>
      <c r="T28" s="761"/>
      <c r="U28" s="761"/>
    </row>
    <row r="29" spans="2:21" ht="18">
      <c r="B29" s="761"/>
      <c r="C29" s="761"/>
      <c r="D29" s="761"/>
      <c r="E29" s="761"/>
      <c r="F29" s="761"/>
      <c r="G29" s="761"/>
      <c r="H29" s="761"/>
      <c r="I29" s="761"/>
      <c r="J29" s="761" t="s">
        <v>600</v>
      </c>
      <c r="K29" s="761"/>
      <c r="L29" s="761"/>
      <c r="M29" s="761"/>
      <c r="N29" s="761"/>
      <c r="O29" s="761"/>
      <c r="P29" s="761"/>
      <c r="Q29" s="761"/>
      <c r="R29" s="761"/>
      <c r="S29" s="761"/>
      <c r="T29" s="761"/>
      <c r="U29" s="761"/>
    </row>
    <row r="30" spans="2:21" ht="16.5">
      <c r="B30" s="1476" t="str">
        <f>'Thong tin'!B5</f>
        <v>Vũ Văn Tuyên</v>
      </c>
      <c r="C30" s="1476"/>
      <c r="D30" s="1476"/>
      <c r="E30" s="1476"/>
      <c r="F30" s="1476"/>
      <c r="G30" s="1476"/>
      <c r="H30" s="764"/>
      <c r="I30" s="765"/>
      <c r="J30" s="765"/>
      <c r="K30" s="765"/>
      <c r="L30" s="765"/>
      <c r="M30" s="765"/>
      <c r="N30" s="1476" t="str">
        <f>'Thong tin'!B6</f>
        <v>Nguyễn Thái Bình</v>
      </c>
      <c r="O30" s="1476"/>
      <c r="P30" s="1476"/>
      <c r="Q30" s="1476"/>
      <c r="R30" s="1476"/>
      <c r="S30" s="1476"/>
      <c r="T30" s="1476"/>
      <c r="U30" s="1476"/>
    </row>
    <row r="32" spans="15:20" ht="12.75">
      <c r="O32" s="1480"/>
      <c r="P32" s="1480"/>
      <c r="Q32" s="1480"/>
      <c r="R32" s="1480"/>
      <c r="S32" s="1480"/>
      <c r="T32" s="1480"/>
    </row>
    <row r="34" ht="12.75" hidden="1"/>
    <row r="35" spans="1:14" ht="12.75" customHeight="1" hidden="1">
      <c r="A35" s="641" t="s">
        <v>226</v>
      </c>
      <c r="B35" s="642"/>
      <c r="C35" s="642"/>
      <c r="D35" s="642"/>
      <c r="E35" s="642"/>
      <c r="F35" s="642"/>
      <c r="G35" s="642"/>
      <c r="H35" s="642"/>
      <c r="I35" s="642"/>
      <c r="J35" s="642"/>
      <c r="K35" s="642"/>
      <c r="L35" s="642"/>
      <c r="M35" s="642"/>
      <c r="N35" s="642"/>
    </row>
    <row r="36" spans="1:14" s="643" customFormat="1" ht="15.75" customHeight="1" hidden="1">
      <c r="A36" s="1471" t="s">
        <v>611</v>
      </c>
      <c r="B36" s="1471"/>
      <c r="C36" s="1471"/>
      <c r="D36" s="1471"/>
      <c r="E36" s="1471"/>
      <c r="F36" s="1471"/>
      <c r="G36" s="1471"/>
      <c r="H36" s="1471"/>
      <c r="I36" s="1471"/>
      <c r="J36" s="1471"/>
      <c r="K36" s="1471"/>
      <c r="L36" s="642"/>
      <c r="M36" s="642"/>
      <c r="N36" s="642"/>
    </row>
    <row r="37" spans="1:14" s="646" customFormat="1" ht="15" hidden="1">
      <c r="A37" s="644" t="s">
        <v>612</v>
      </c>
      <c r="B37" s="645"/>
      <c r="C37" s="645"/>
      <c r="D37" s="645"/>
      <c r="E37" s="645"/>
      <c r="F37" s="645"/>
      <c r="G37" s="645"/>
      <c r="H37" s="645"/>
      <c r="I37" s="645"/>
      <c r="J37" s="645"/>
      <c r="K37" s="645"/>
      <c r="L37" s="645"/>
      <c r="M37" s="645"/>
      <c r="N37" s="645"/>
    </row>
    <row r="38" spans="1:14" s="643" customFormat="1" ht="15" hidden="1">
      <c r="A38" s="644" t="s">
        <v>613</v>
      </c>
      <c r="B38" s="645"/>
      <c r="C38" s="645"/>
      <c r="D38" s="645"/>
      <c r="E38" s="645"/>
      <c r="F38" s="645"/>
      <c r="G38" s="645"/>
      <c r="H38" s="645"/>
      <c r="I38" s="645"/>
      <c r="J38" s="645"/>
      <c r="K38" s="645"/>
      <c r="L38" s="647"/>
      <c r="M38" s="647"/>
      <c r="N38" s="647"/>
    </row>
    <row r="39" spans="1:14" s="643" customFormat="1" ht="15" hidden="1">
      <c r="A39" s="647"/>
      <c r="B39" s="647"/>
      <c r="C39" s="647"/>
      <c r="D39" s="647"/>
      <c r="E39" s="647"/>
      <c r="F39" s="647"/>
      <c r="G39" s="647"/>
      <c r="H39" s="647"/>
      <c r="I39" s="647"/>
      <c r="J39" s="647"/>
      <c r="K39" s="647"/>
      <c r="L39" s="647"/>
      <c r="M39" s="647"/>
      <c r="N39" s="647"/>
    </row>
    <row r="40" spans="1:14" ht="12.75" hidden="1">
      <c r="A40" s="637"/>
      <c r="B40" s="637"/>
      <c r="C40" s="637"/>
      <c r="D40" s="637"/>
      <c r="E40" s="637"/>
      <c r="F40" s="637"/>
      <c r="G40" s="637"/>
      <c r="H40" s="637"/>
      <c r="I40" s="637"/>
      <c r="J40" s="637"/>
      <c r="K40" s="637"/>
      <c r="L40" s="637"/>
      <c r="M40" s="637"/>
      <c r="N40" s="637"/>
    </row>
    <row r="41" ht="15.75" hidden="1">
      <c r="H41" s="578"/>
    </row>
    <row r="42" ht="12.75" hidden="1"/>
    <row r="43" ht="12.75" hidden="1"/>
    <row r="44" ht="12.75" hidden="1"/>
    <row r="45" ht="12.75" hidden="1"/>
    <row r="46" ht="12.75" hidden="1">
      <c r="D46" s="648"/>
    </row>
    <row r="47" ht="12.75" hidden="1">
      <c r="C47" s="648"/>
    </row>
    <row r="48" ht="12.75" hidden="1"/>
    <row r="49" ht="12.75" hidden="1"/>
    <row r="50" ht="12.75" hidden="1">
      <c r="L50" s="648" t="e">
        <f>J50/K50</f>
        <v>#DIV/0!</v>
      </c>
    </row>
    <row r="51" ht="12.75" hidden="1"/>
    <row r="52" ht="12.75" hidden="1"/>
    <row r="53" ht="12.75" hidden="1"/>
    <row r="54" ht="12.75" hidden="1"/>
    <row r="55" ht="12.75" hidden="1"/>
    <row r="56" ht="12.75" hidden="1"/>
    <row r="57" ht="12.75" hidden="1"/>
    <row r="58" ht="12.75" hidden="1"/>
    <row r="59" ht="12.75" hidden="1"/>
  </sheetData>
  <sheetProtection/>
  <mergeCells count="42">
    <mergeCell ref="A11:B1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B22:G22"/>
    <mergeCell ref="N22:U22"/>
    <mergeCell ref="B24:G24"/>
    <mergeCell ref="N24:U24"/>
    <mergeCell ref="N23:U23"/>
    <mergeCell ref="O32:T32"/>
    <mergeCell ref="A36:K36"/>
    <mergeCell ref="B25:F25"/>
    <mergeCell ref="N25:U25"/>
    <mergeCell ref="B26:F26"/>
    <mergeCell ref="P26:T26"/>
    <mergeCell ref="Q27:R27"/>
    <mergeCell ref="B30:G30"/>
    <mergeCell ref="N30:U30"/>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AC34"/>
  <sheetViews>
    <sheetView view="pageBreakPreview" zoomScaleSheetLayoutView="100" zoomScalePageLayoutView="0" workbookViewId="0" topLeftCell="A9">
      <selection activeCell="A12" sqref="A12:U21"/>
    </sheetView>
  </sheetViews>
  <sheetFormatPr defaultColWidth="9.00390625" defaultRowHeight="15.75"/>
  <cols>
    <col min="1" max="1" width="3.50390625" style="652" customWidth="1"/>
    <col min="2" max="2" width="19.375" style="652" customWidth="1"/>
    <col min="3" max="3" width="5.75390625" style="652" customWidth="1"/>
    <col min="4" max="4" width="6.625" style="652" customWidth="1"/>
    <col min="5" max="5" width="6.25390625" style="652" customWidth="1"/>
    <col min="6" max="9" width="5.75390625" style="652" customWidth="1"/>
    <col min="10" max="10" width="6.875" style="652" customWidth="1"/>
    <col min="11" max="11" width="7.50390625" style="652" customWidth="1"/>
    <col min="12" max="12" width="5.75390625" style="652" customWidth="1"/>
    <col min="13" max="13" width="8.75390625" style="652" customWidth="1"/>
    <col min="14" max="14" width="10.50390625" style="652" customWidth="1"/>
    <col min="15" max="15" width="8.125" style="652" customWidth="1"/>
    <col min="16" max="21" width="5.75390625" style="652" customWidth="1"/>
    <col min="22" max="16384" width="9.00390625" style="652" customWidth="1"/>
  </cols>
  <sheetData>
    <row r="1" spans="1:21" ht="19.5" customHeight="1">
      <c r="A1" s="796" t="s">
        <v>678</v>
      </c>
      <c r="B1" s="512"/>
      <c r="C1" s="512"/>
      <c r="D1" s="509"/>
      <c r="E1" s="649"/>
      <c r="F1" s="1509" t="s">
        <v>614</v>
      </c>
      <c r="G1" s="1509"/>
      <c r="H1" s="1509"/>
      <c r="I1" s="1509"/>
      <c r="J1" s="1509"/>
      <c r="K1" s="1509"/>
      <c r="L1" s="1509"/>
      <c r="M1" s="1509"/>
      <c r="N1" s="1509"/>
      <c r="O1" s="650"/>
      <c r="P1" s="1510" t="s">
        <v>669</v>
      </c>
      <c r="Q1" s="1511"/>
      <c r="R1" s="1511"/>
      <c r="S1" s="1511"/>
      <c r="T1" s="1511"/>
      <c r="U1" s="1511"/>
    </row>
    <row r="2" spans="1:21" ht="15.75" customHeight="1">
      <c r="A2" s="1396" t="s">
        <v>344</v>
      </c>
      <c r="B2" s="1396"/>
      <c r="C2" s="1396"/>
      <c r="D2" s="1396"/>
      <c r="E2" s="795"/>
      <c r="F2" s="1509"/>
      <c r="G2" s="1509"/>
      <c r="H2" s="1509"/>
      <c r="I2" s="1509"/>
      <c r="J2" s="1509"/>
      <c r="K2" s="1509"/>
      <c r="L2" s="1509"/>
      <c r="M2" s="1509"/>
      <c r="N2" s="1509"/>
      <c r="O2" s="650"/>
      <c r="P2" s="1512" t="str">
        <f>'Thong tin'!B4</f>
        <v>CTHADS Tỉnh Thái Bình</v>
      </c>
      <c r="Q2" s="1512"/>
      <c r="R2" s="1512"/>
      <c r="S2" s="1512"/>
      <c r="T2" s="1512"/>
      <c r="U2" s="1512"/>
    </row>
    <row r="3" spans="1:20" ht="15.75" customHeight="1">
      <c r="A3" s="1383" t="s">
        <v>345</v>
      </c>
      <c r="B3" s="1383"/>
      <c r="C3" s="1383"/>
      <c r="D3" s="1383"/>
      <c r="E3" s="795"/>
      <c r="F3" s="1513" t="str">
        <f>'Thong tin'!B3</f>
        <v>12 tháng / năm 2016</v>
      </c>
      <c r="G3" s="1514"/>
      <c r="H3" s="1514"/>
      <c r="I3" s="1514"/>
      <c r="J3" s="1514"/>
      <c r="K3" s="1514"/>
      <c r="L3" s="1514"/>
      <c r="M3" s="1514"/>
      <c r="N3" s="1514"/>
      <c r="O3" s="655"/>
      <c r="P3" s="766" t="s">
        <v>668</v>
      </c>
      <c r="Q3" s="656"/>
      <c r="R3" s="656"/>
      <c r="S3" s="656"/>
      <c r="T3" s="656"/>
    </row>
    <row r="4" spans="1:20" ht="15" customHeight="1">
      <c r="A4" s="511" t="s">
        <v>217</v>
      </c>
      <c r="B4" s="472"/>
      <c r="C4" s="472"/>
      <c r="D4" s="472"/>
      <c r="E4" s="798"/>
      <c r="F4" s="798"/>
      <c r="G4" s="798"/>
      <c r="H4" s="798"/>
      <c r="I4" s="798"/>
      <c r="J4" s="798"/>
      <c r="K4" s="798"/>
      <c r="L4" s="798"/>
      <c r="M4" s="798"/>
      <c r="N4" s="798"/>
      <c r="O4" s="798"/>
      <c r="P4" s="657" t="s">
        <v>615</v>
      </c>
      <c r="Q4" s="653"/>
      <c r="R4" s="653"/>
      <c r="S4" s="653"/>
      <c r="T4" s="653"/>
    </row>
    <row r="5" spans="1:21" s="659" customFormat="1" ht="15.75" customHeight="1">
      <c r="A5" s="1503" t="s">
        <v>72</v>
      </c>
      <c r="B5" s="1504"/>
      <c r="C5" s="1498" t="s">
        <v>588</v>
      </c>
      <c r="D5" s="1498"/>
      <c r="E5" s="1498"/>
      <c r="F5" s="1498" t="s">
        <v>616</v>
      </c>
      <c r="G5" s="1498"/>
      <c r="H5" s="1498"/>
      <c r="I5" s="1498"/>
      <c r="J5" s="1498"/>
      <c r="K5" s="1498"/>
      <c r="L5" s="1498"/>
      <c r="M5" s="1498"/>
      <c r="N5" s="1498"/>
      <c r="O5" s="1498"/>
      <c r="P5" s="1498" t="s">
        <v>617</v>
      </c>
      <c r="Q5" s="1498"/>
      <c r="R5" s="1498"/>
      <c r="S5" s="1498"/>
      <c r="T5" s="1498"/>
      <c r="U5" s="1498"/>
    </row>
    <row r="6" spans="1:21" s="659" customFormat="1" ht="14.25" customHeight="1">
      <c r="A6" s="1505"/>
      <c r="B6" s="1506"/>
      <c r="C6" s="1498"/>
      <c r="D6" s="1498"/>
      <c r="E6" s="1498"/>
      <c r="F6" s="1498" t="s">
        <v>618</v>
      </c>
      <c r="G6" s="1498"/>
      <c r="H6" s="1498"/>
      <c r="I6" s="1498" t="s">
        <v>592</v>
      </c>
      <c r="J6" s="1498"/>
      <c r="K6" s="1498"/>
      <c r="L6" s="1498"/>
      <c r="M6" s="1498"/>
      <c r="N6" s="1498"/>
      <c r="O6" s="1498"/>
      <c r="P6" s="1498" t="s">
        <v>227</v>
      </c>
      <c r="Q6" s="1507" t="s">
        <v>7</v>
      </c>
      <c r="R6" s="1507"/>
      <c r="S6" s="1507"/>
      <c r="T6" s="1507"/>
      <c r="U6" s="1507"/>
    </row>
    <row r="7" spans="1:21" s="659" customFormat="1" ht="32.25" customHeight="1">
      <c r="A7" s="1505"/>
      <c r="B7" s="1506"/>
      <c r="C7" s="1498"/>
      <c r="D7" s="1498"/>
      <c r="E7" s="1498"/>
      <c r="F7" s="1498"/>
      <c r="G7" s="1498"/>
      <c r="H7" s="1498"/>
      <c r="I7" s="1498" t="s">
        <v>593</v>
      </c>
      <c r="J7" s="1498"/>
      <c r="K7" s="1498"/>
      <c r="L7" s="1498" t="s">
        <v>619</v>
      </c>
      <c r="M7" s="1498"/>
      <c r="N7" s="1498"/>
      <c r="O7" s="1498"/>
      <c r="P7" s="1498"/>
      <c r="Q7" s="1498" t="s">
        <v>595</v>
      </c>
      <c r="R7" s="1498" t="s">
        <v>620</v>
      </c>
      <c r="S7" s="1498" t="s">
        <v>621</v>
      </c>
      <c r="T7" s="1498" t="s">
        <v>622</v>
      </c>
      <c r="U7" s="1498" t="s">
        <v>623</v>
      </c>
    </row>
    <row r="8" spans="1:21" s="659" customFormat="1" ht="15" customHeight="1">
      <c r="A8" s="1505"/>
      <c r="B8" s="1506"/>
      <c r="C8" s="1498" t="s">
        <v>624</v>
      </c>
      <c r="D8" s="1498" t="s">
        <v>7</v>
      </c>
      <c r="E8" s="1498"/>
      <c r="F8" s="1498" t="s">
        <v>625</v>
      </c>
      <c r="G8" s="1498" t="s">
        <v>7</v>
      </c>
      <c r="H8" s="1498"/>
      <c r="I8" s="1498" t="s">
        <v>626</v>
      </c>
      <c r="J8" s="1498" t="s">
        <v>7</v>
      </c>
      <c r="K8" s="1498"/>
      <c r="L8" s="1498" t="s">
        <v>625</v>
      </c>
      <c r="M8" s="1498" t="s">
        <v>7</v>
      </c>
      <c r="N8" s="1498"/>
      <c r="O8" s="1498"/>
      <c r="P8" s="1498"/>
      <c r="Q8" s="1498"/>
      <c r="R8" s="1499"/>
      <c r="S8" s="1508"/>
      <c r="T8" s="1498"/>
      <c r="U8" s="1498"/>
    </row>
    <row r="9" spans="1:21" s="659" customFormat="1" ht="79.5" customHeight="1">
      <c r="A9" s="1505"/>
      <c r="B9" s="1506"/>
      <c r="C9" s="1498"/>
      <c r="D9" s="658" t="s">
        <v>627</v>
      </c>
      <c r="E9" s="658" t="s">
        <v>628</v>
      </c>
      <c r="F9" s="1499"/>
      <c r="G9" s="658" t="s">
        <v>629</v>
      </c>
      <c r="H9" s="658" t="s">
        <v>630</v>
      </c>
      <c r="I9" s="1499"/>
      <c r="J9" s="658" t="s">
        <v>631</v>
      </c>
      <c r="K9" s="658" t="s">
        <v>632</v>
      </c>
      <c r="L9" s="1498"/>
      <c r="M9" s="658" t="s">
        <v>633</v>
      </c>
      <c r="N9" s="658" t="s">
        <v>634</v>
      </c>
      <c r="O9" s="658" t="s">
        <v>635</v>
      </c>
      <c r="P9" s="1498"/>
      <c r="Q9" s="1498"/>
      <c r="R9" s="1499"/>
      <c r="S9" s="1508"/>
      <c r="T9" s="1498"/>
      <c r="U9" s="1498"/>
    </row>
    <row r="10" spans="1:21" ht="12.75">
      <c r="A10" s="660"/>
      <c r="B10" s="661" t="s">
        <v>610</v>
      </c>
      <c r="C10" s="662">
        <v>1</v>
      </c>
      <c r="D10" s="662">
        <v>2</v>
      </c>
      <c r="E10" s="662">
        <v>3</v>
      </c>
      <c r="F10" s="663">
        <v>4</v>
      </c>
      <c r="G10" s="664">
        <v>5</v>
      </c>
      <c r="H10" s="663">
        <v>6</v>
      </c>
      <c r="I10" s="664">
        <v>7</v>
      </c>
      <c r="J10" s="663">
        <v>8</v>
      </c>
      <c r="K10" s="664">
        <v>9</v>
      </c>
      <c r="L10" s="663">
        <v>10</v>
      </c>
      <c r="M10" s="664">
        <v>11</v>
      </c>
      <c r="N10" s="663">
        <v>12</v>
      </c>
      <c r="O10" s="664">
        <v>13</v>
      </c>
      <c r="P10" s="663">
        <v>14</v>
      </c>
      <c r="Q10" s="664">
        <v>15</v>
      </c>
      <c r="R10" s="663">
        <v>16</v>
      </c>
      <c r="S10" s="664">
        <v>17</v>
      </c>
      <c r="T10" s="663">
        <v>18</v>
      </c>
      <c r="U10" s="664">
        <v>19</v>
      </c>
    </row>
    <row r="11" spans="1:29" s="36" customFormat="1" ht="15.75" customHeight="1">
      <c r="A11" s="1501" t="s">
        <v>37</v>
      </c>
      <c r="B11" s="1502"/>
      <c r="C11" s="846">
        <f>+C12+C13</f>
        <v>4</v>
      </c>
      <c r="D11" s="846">
        <f aca="true" t="shared" si="0" ref="D11:U11">+D12+D13</f>
        <v>1</v>
      </c>
      <c r="E11" s="846">
        <f t="shared" si="0"/>
        <v>3</v>
      </c>
      <c r="F11" s="846">
        <f t="shared" si="0"/>
        <v>4</v>
      </c>
      <c r="G11" s="846">
        <f t="shared" si="0"/>
        <v>1</v>
      </c>
      <c r="H11" s="846">
        <f t="shared" si="0"/>
        <v>3</v>
      </c>
      <c r="I11" s="846">
        <f t="shared" si="0"/>
        <v>4</v>
      </c>
      <c r="J11" s="846">
        <f t="shared" si="0"/>
        <v>4</v>
      </c>
      <c r="K11" s="846">
        <f t="shared" si="0"/>
        <v>0</v>
      </c>
      <c r="L11" s="846">
        <f t="shared" si="0"/>
        <v>0</v>
      </c>
      <c r="M11" s="846">
        <f t="shared" si="0"/>
        <v>0</v>
      </c>
      <c r="N11" s="846">
        <f t="shared" si="0"/>
        <v>0</v>
      </c>
      <c r="O11" s="846">
        <f t="shared" si="0"/>
        <v>0</v>
      </c>
      <c r="P11" s="846">
        <f t="shared" si="0"/>
        <v>4</v>
      </c>
      <c r="Q11" s="846">
        <f t="shared" si="0"/>
        <v>0</v>
      </c>
      <c r="R11" s="846">
        <f t="shared" si="0"/>
        <v>0</v>
      </c>
      <c r="S11" s="846">
        <f t="shared" si="0"/>
        <v>0</v>
      </c>
      <c r="T11" s="846">
        <f t="shared" si="0"/>
        <v>4</v>
      </c>
      <c r="U11" s="846">
        <f t="shared" si="0"/>
        <v>0</v>
      </c>
      <c r="V11" s="855"/>
      <c r="W11" s="856"/>
      <c r="X11" s="856"/>
      <c r="Y11" s="856"/>
      <c r="Z11" s="856"/>
      <c r="AA11" s="856"/>
      <c r="AB11" s="856"/>
      <c r="AC11" s="856"/>
    </row>
    <row r="12" spans="1:29" s="36" customFormat="1" ht="15.75">
      <c r="A12" s="857" t="s">
        <v>0</v>
      </c>
      <c r="B12" s="858" t="s">
        <v>228</v>
      </c>
      <c r="C12" s="848">
        <v>2</v>
      </c>
      <c r="D12" s="849">
        <v>1</v>
      </c>
      <c r="E12" s="849">
        <v>1</v>
      </c>
      <c r="F12" s="836">
        <v>2</v>
      </c>
      <c r="G12" s="850">
        <v>1</v>
      </c>
      <c r="H12" s="850">
        <v>1</v>
      </c>
      <c r="I12" s="851">
        <v>2</v>
      </c>
      <c r="J12" s="852">
        <v>2</v>
      </c>
      <c r="K12" s="852"/>
      <c r="L12" s="836">
        <v>0</v>
      </c>
      <c r="M12" s="852"/>
      <c r="N12" s="852"/>
      <c r="O12" s="852"/>
      <c r="P12" s="836">
        <v>2</v>
      </c>
      <c r="Q12" s="852"/>
      <c r="R12" s="852"/>
      <c r="S12" s="852"/>
      <c r="T12" s="852">
        <v>2</v>
      </c>
      <c r="U12" s="852"/>
      <c r="V12" s="855"/>
      <c r="W12" s="856"/>
      <c r="X12" s="856"/>
      <c r="Y12" s="856"/>
      <c r="Z12" s="856"/>
      <c r="AA12" s="856"/>
      <c r="AB12" s="856"/>
      <c r="AC12" s="856"/>
    </row>
    <row r="13" spans="1:29" s="36" customFormat="1" ht="15.75">
      <c r="A13" s="859" t="s">
        <v>1</v>
      </c>
      <c r="B13" s="858" t="s">
        <v>19</v>
      </c>
      <c r="C13" s="848">
        <v>2</v>
      </c>
      <c r="D13" s="848">
        <v>0</v>
      </c>
      <c r="E13" s="848">
        <v>2</v>
      </c>
      <c r="F13" s="836">
        <v>2</v>
      </c>
      <c r="G13" s="848">
        <v>0</v>
      </c>
      <c r="H13" s="848">
        <v>2</v>
      </c>
      <c r="I13" s="851">
        <v>2</v>
      </c>
      <c r="J13" s="848">
        <v>2</v>
      </c>
      <c r="K13" s="848">
        <v>0</v>
      </c>
      <c r="L13" s="836">
        <v>0</v>
      </c>
      <c r="M13" s="848">
        <v>0</v>
      </c>
      <c r="N13" s="848">
        <v>0</v>
      </c>
      <c r="O13" s="848">
        <v>0</v>
      </c>
      <c r="P13" s="836">
        <v>2</v>
      </c>
      <c r="Q13" s="848">
        <v>0</v>
      </c>
      <c r="R13" s="848">
        <v>0</v>
      </c>
      <c r="S13" s="848">
        <v>0</v>
      </c>
      <c r="T13" s="848">
        <v>2</v>
      </c>
      <c r="U13" s="848">
        <v>0</v>
      </c>
      <c r="V13" s="860"/>
      <c r="W13" s="856"/>
      <c r="X13" s="856"/>
      <c r="Y13" s="856"/>
      <c r="Z13" s="856"/>
      <c r="AA13" s="856"/>
      <c r="AB13" s="856"/>
      <c r="AC13" s="856"/>
    </row>
    <row r="14" spans="1:29" s="36" customFormat="1" ht="15.75">
      <c r="A14" s="831">
        <v>1</v>
      </c>
      <c r="B14" s="832" t="s">
        <v>687</v>
      </c>
      <c r="C14" s="848">
        <v>1</v>
      </c>
      <c r="D14" s="849"/>
      <c r="E14" s="849">
        <v>1</v>
      </c>
      <c r="F14" s="836">
        <v>1</v>
      </c>
      <c r="G14" s="850"/>
      <c r="H14" s="850">
        <v>1</v>
      </c>
      <c r="I14" s="851">
        <v>1</v>
      </c>
      <c r="J14" s="852">
        <v>1</v>
      </c>
      <c r="K14" s="852"/>
      <c r="L14" s="836">
        <v>0</v>
      </c>
      <c r="M14" s="852"/>
      <c r="N14" s="852"/>
      <c r="O14" s="852"/>
      <c r="P14" s="836">
        <v>1</v>
      </c>
      <c r="Q14" s="852"/>
      <c r="R14" s="852"/>
      <c r="S14" s="852"/>
      <c r="T14" s="852">
        <v>1</v>
      </c>
      <c r="U14" s="852"/>
      <c r="V14" s="860"/>
      <c r="W14" s="856"/>
      <c r="X14" s="856"/>
      <c r="Y14" s="856"/>
      <c r="Z14" s="856"/>
      <c r="AA14" s="856"/>
      <c r="AB14" s="856"/>
      <c r="AC14" s="856"/>
    </row>
    <row r="15" spans="1:29" s="36" customFormat="1" ht="15.75">
      <c r="A15" s="831">
        <v>2</v>
      </c>
      <c r="B15" s="832" t="s">
        <v>698</v>
      </c>
      <c r="C15" s="848">
        <v>0</v>
      </c>
      <c r="D15" s="849"/>
      <c r="E15" s="849"/>
      <c r="F15" s="836">
        <v>0</v>
      </c>
      <c r="G15" s="850"/>
      <c r="H15" s="850"/>
      <c r="I15" s="851">
        <v>0</v>
      </c>
      <c r="J15" s="852"/>
      <c r="K15" s="852"/>
      <c r="L15" s="836">
        <v>0</v>
      </c>
      <c r="M15" s="852"/>
      <c r="N15" s="852"/>
      <c r="O15" s="852"/>
      <c r="P15" s="836">
        <v>0</v>
      </c>
      <c r="Q15" s="852"/>
      <c r="R15" s="852"/>
      <c r="S15" s="852"/>
      <c r="T15" s="852"/>
      <c r="U15" s="852"/>
      <c r="V15" s="860"/>
      <c r="W15" s="856"/>
      <c r="X15" s="856"/>
      <c r="Y15" s="856"/>
      <c r="Z15" s="856"/>
      <c r="AA15" s="856"/>
      <c r="AB15" s="856"/>
      <c r="AC15" s="856"/>
    </row>
    <row r="16" spans="1:29" s="36" customFormat="1" ht="15.75">
      <c r="A16" s="831">
        <v>3</v>
      </c>
      <c r="B16" s="832" t="s">
        <v>703</v>
      </c>
      <c r="C16" s="848">
        <v>1</v>
      </c>
      <c r="D16" s="849"/>
      <c r="E16" s="849">
        <v>1</v>
      </c>
      <c r="F16" s="836">
        <v>1</v>
      </c>
      <c r="G16" s="850"/>
      <c r="H16" s="850">
        <v>1</v>
      </c>
      <c r="I16" s="851">
        <v>1</v>
      </c>
      <c r="J16" s="852">
        <v>1</v>
      </c>
      <c r="K16" s="852"/>
      <c r="L16" s="836">
        <v>0</v>
      </c>
      <c r="M16" s="852"/>
      <c r="N16" s="852"/>
      <c r="O16" s="852"/>
      <c r="P16" s="836">
        <v>1</v>
      </c>
      <c r="Q16" s="852"/>
      <c r="R16" s="852"/>
      <c r="S16" s="852"/>
      <c r="T16" s="852">
        <v>1</v>
      </c>
      <c r="U16" s="852" t="s">
        <v>744</v>
      </c>
      <c r="V16" s="860"/>
      <c r="W16" s="856"/>
      <c r="X16" s="856"/>
      <c r="Y16" s="856"/>
      <c r="Z16" s="856"/>
      <c r="AA16" s="856"/>
      <c r="AB16" s="856"/>
      <c r="AC16" s="856"/>
    </row>
    <row r="17" spans="1:29" s="36" customFormat="1" ht="15.75">
      <c r="A17" s="831">
        <v>4</v>
      </c>
      <c r="B17" s="832" t="s">
        <v>743</v>
      </c>
      <c r="C17" s="848">
        <v>0</v>
      </c>
      <c r="D17" s="849"/>
      <c r="E17" s="849"/>
      <c r="F17" s="836">
        <v>0</v>
      </c>
      <c r="G17" s="850"/>
      <c r="H17" s="850"/>
      <c r="I17" s="851">
        <v>0</v>
      </c>
      <c r="J17" s="852"/>
      <c r="K17" s="852"/>
      <c r="L17" s="836">
        <v>0</v>
      </c>
      <c r="M17" s="852"/>
      <c r="N17" s="852"/>
      <c r="O17" s="852"/>
      <c r="P17" s="836">
        <v>0</v>
      </c>
      <c r="Q17" s="852"/>
      <c r="R17" s="852"/>
      <c r="S17" s="852"/>
      <c r="T17" s="852"/>
      <c r="U17" s="852"/>
      <c r="V17" s="860"/>
      <c r="W17" s="856"/>
      <c r="X17" s="856"/>
      <c r="Y17" s="856"/>
      <c r="Z17" s="856"/>
      <c r="AA17" s="856"/>
      <c r="AB17" s="856"/>
      <c r="AC17" s="856"/>
    </row>
    <row r="18" spans="1:29" s="36" customFormat="1" ht="15.75">
      <c r="A18" s="831">
        <v>5</v>
      </c>
      <c r="B18" s="832" t="s">
        <v>715</v>
      </c>
      <c r="C18" s="848">
        <v>0</v>
      </c>
      <c r="D18" s="849"/>
      <c r="E18" s="849"/>
      <c r="F18" s="836">
        <v>0</v>
      </c>
      <c r="G18" s="850"/>
      <c r="H18" s="850"/>
      <c r="I18" s="851">
        <v>0</v>
      </c>
      <c r="J18" s="852"/>
      <c r="K18" s="852"/>
      <c r="L18" s="836">
        <v>0</v>
      </c>
      <c r="M18" s="852"/>
      <c r="N18" s="852"/>
      <c r="O18" s="852"/>
      <c r="P18" s="836">
        <v>0</v>
      </c>
      <c r="Q18" s="852"/>
      <c r="R18" s="852"/>
      <c r="S18" s="852"/>
      <c r="T18" s="852"/>
      <c r="U18" s="852"/>
      <c r="V18" s="860"/>
      <c r="W18" s="856"/>
      <c r="X18" s="856"/>
      <c r="Y18" s="856"/>
      <c r="Z18" s="856"/>
      <c r="AA18" s="856"/>
      <c r="AB18" s="856"/>
      <c r="AC18" s="856"/>
    </row>
    <row r="19" spans="1:23" s="36" customFormat="1" ht="15.75">
      <c r="A19" s="831">
        <v>6</v>
      </c>
      <c r="B19" s="832" t="s">
        <v>709</v>
      </c>
      <c r="C19" s="848">
        <v>0</v>
      </c>
      <c r="D19" s="849"/>
      <c r="E19" s="849"/>
      <c r="F19" s="836">
        <v>0</v>
      </c>
      <c r="G19" s="850"/>
      <c r="H19" s="850"/>
      <c r="I19" s="851">
        <v>0</v>
      </c>
      <c r="J19" s="852"/>
      <c r="K19" s="852"/>
      <c r="L19" s="836">
        <v>0</v>
      </c>
      <c r="M19" s="852"/>
      <c r="N19" s="852"/>
      <c r="O19" s="852"/>
      <c r="P19" s="836">
        <v>0</v>
      </c>
      <c r="Q19" s="852"/>
      <c r="R19" s="852"/>
      <c r="S19" s="852"/>
      <c r="T19" s="852"/>
      <c r="U19" s="852"/>
      <c r="V19" s="861"/>
      <c r="W19" s="36" t="s">
        <v>600</v>
      </c>
    </row>
    <row r="20" spans="1:22" s="36" customFormat="1" ht="15.75">
      <c r="A20" s="831">
        <v>7</v>
      </c>
      <c r="B20" s="832" t="s">
        <v>718</v>
      </c>
      <c r="C20" s="848">
        <v>0</v>
      </c>
      <c r="D20" s="849"/>
      <c r="E20" s="849"/>
      <c r="F20" s="836">
        <v>0</v>
      </c>
      <c r="G20" s="850"/>
      <c r="H20" s="850"/>
      <c r="I20" s="851">
        <v>0</v>
      </c>
      <c r="J20" s="852"/>
      <c r="K20" s="852"/>
      <c r="L20" s="836">
        <v>0</v>
      </c>
      <c r="M20" s="852"/>
      <c r="N20" s="852"/>
      <c r="O20" s="852"/>
      <c r="P20" s="836">
        <v>0</v>
      </c>
      <c r="Q20" s="852"/>
      <c r="R20" s="852"/>
      <c r="S20" s="852"/>
      <c r="T20" s="852"/>
      <c r="U20" s="852"/>
      <c r="V20" s="861"/>
    </row>
    <row r="21" spans="1:22" s="36" customFormat="1" ht="15.75">
      <c r="A21" s="831">
        <v>8</v>
      </c>
      <c r="B21" s="833" t="s">
        <v>695</v>
      </c>
      <c r="C21" s="848">
        <v>0</v>
      </c>
      <c r="D21" s="853"/>
      <c r="E21" s="853">
        <v>0</v>
      </c>
      <c r="F21" s="836">
        <v>0</v>
      </c>
      <c r="G21" s="854"/>
      <c r="H21" s="854">
        <v>0</v>
      </c>
      <c r="I21" s="851">
        <v>0</v>
      </c>
      <c r="J21" s="852"/>
      <c r="K21" s="852"/>
      <c r="L21" s="836">
        <v>0</v>
      </c>
      <c r="M21" s="852"/>
      <c r="N21" s="852"/>
      <c r="O21" s="852"/>
      <c r="P21" s="836">
        <v>0</v>
      </c>
      <c r="Q21" s="852"/>
      <c r="R21" s="852"/>
      <c r="S21" s="852"/>
      <c r="T21" s="852"/>
      <c r="U21" s="852"/>
      <c r="V21" s="861"/>
    </row>
    <row r="22" spans="1:21" ht="26.25" customHeight="1">
      <c r="A22" s="669"/>
      <c r="B22" s="1500"/>
      <c r="C22" s="1500"/>
      <c r="D22" s="1500"/>
      <c r="E22" s="1500"/>
      <c r="F22" s="1500"/>
      <c r="G22" s="1500"/>
      <c r="H22" s="670"/>
      <c r="I22" s="670"/>
      <c r="J22" s="670"/>
      <c r="K22" s="670"/>
      <c r="L22" s="670"/>
      <c r="M22" s="671"/>
      <c r="N22" s="1478" t="str">
        <f>'Thong tin'!B8</f>
        <v>Thái Bình, ngày 05 tháng 10 năm 2016</v>
      </c>
      <c r="O22" s="1478"/>
      <c r="P22" s="1478"/>
      <c r="Q22" s="1478"/>
      <c r="R22" s="1478"/>
      <c r="S22" s="1478"/>
      <c r="T22" s="1478"/>
      <c r="U22" s="1478"/>
    </row>
    <row r="23" spans="1:21" ht="26.25" customHeight="1">
      <c r="A23" s="669"/>
      <c r="B23" s="902"/>
      <c r="C23" s="902"/>
      <c r="D23" s="902"/>
      <c r="E23" s="902"/>
      <c r="F23" s="902"/>
      <c r="G23" s="902"/>
      <c r="H23" s="670"/>
      <c r="I23" s="670"/>
      <c r="J23" s="670"/>
      <c r="K23" s="670"/>
      <c r="L23" s="670"/>
      <c r="M23" s="671"/>
      <c r="N23" s="1479" t="str">
        <f>'Thong tin'!B9</f>
        <v>KT. CỤC TRƯỞNG</v>
      </c>
      <c r="O23" s="1473"/>
      <c r="P23" s="1473"/>
      <c r="Q23" s="1473"/>
      <c r="R23" s="1473"/>
      <c r="S23" s="1473"/>
      <c r="T23" s="1473"/>
      <c r="U23" s="1473"/>
    </row>
    <row r="24" spans="1:21" ht="18.75" customHeight="1">
      <c r="A24" s="669"/>
      <c r="B24" s="1492" t="s">
        <v>636</v>
      </c>
      <c r="C24" s="1492"/>
      <c r="D24" s="1492"/>
      <c r="E24" s="1492"/>
      <c r="F24" s="1492"/>
      <c r="G24" s="672"/>
      <c r="H24" s="673"/>
      <c r="I24" s="673"/>
      <c r="J24" s="673"/>
      <c r="K24" s="673"/>
      <c r="L24" s="673"/>
      <c r="M24" s="674"/>
      <c r="N24" s="1479" t="str">
        <f>'Thong tin'!B7</f>
        <v>PHÓ CỤC TRƯỞNG</v>
      </c>
      <c r="O24" s="1473"/>
      <c r="P24" s="1473"/>
      <c r="Q24" s="1473"/>
      <c r="R24" s="1473"/>
      <c r="S24" s="1473"/>
      <c r="T24" s="1473"/>
      <c r="U24" s="1473"/>
    </row>
    <row r="25" spans="1:21" ht="18.75" customHeight="1">
      <c r="A25" s="677"/>
      <c r="B25" s="1495"/>
      <c r="C25" s="1495"/>
      <c r="D25" s="1495"/>
      <c r="E25" s="1495"/>
      <c r="F25" s="1495"/>
      <c r="G25" s="678"/>
      <c r="H25" s="678"/>
      <c r="I25" s="678"/>
      <c r="J25" s="678"/>
      <c r="K25" s="678"/>
      <c r="L25" s="678"/>
      <c r="M25" s="678"/>
      <c r="N25" s="1496"/>
      <c r="O25" s="1496"/>
      <c r="P25" s="1496"/>
      <c r="Q25" s="1496"/>
      <c r="R25" s="1496"/>
      <c r="S25" s="1496"/>
      <c r="T25" s="1496"/>
      <c r="U25" s="1496"/>
    </row>
    <row r="26" spans="2:21" ht="31.5" customHeight="1">
      <c r="B26" s="1497"/>
      <c r="C26" s="1497"/>
      <c r="D26" s="1497"/>
      <c r="E26" s="1497"/>
      <c r="F26" s="1497"/>
      <c r="G26" s="674"/>
      <c r="H26" s="674"/>
      <c r="I26" s="674"/>
      <c r="J26" s="674"/>
      <c r="K26" s="674"/>
      <c r="L26" s="674"/>
      <c r="M26" s="674"/>
      <c r="N26" s="674"/>
      <c r="O26" s="674"/>
      <c r="P26" s="1497"/>
      <c r="Q26" s="1497"/>
      <c r="R26" s="1497"/>
      <c r="S26" s="1497"/>
      <c r="T26" s="674"/>
      <c r="U26" s="674"/>
    </row>
    <row r="27" spans="2:21" ht="18">
      <c r="B27" s="674"/>
      <c r="C27" s="674"/>
      <c r="D27" s="674"/>
      <c r="E27" s="674"/>
      <c r="F27" s="674"/>
      <c r="G27" s="674"/>
      <c r="H27" s="674"/>
      <c r="I27" s="674"/>
      <c r="J27" s="674"/>
      <c r="K27" s="674"/>
      <c r="L27" s="674"/>
      <c r="M27" s="674"/>
      <c r="N27" s="674"/>
      <c r="O27" s="674"/>
      <c r="P27" s="674"/>
      <c r="Q27" s="674"/>
      <c r="R27" s="674"/>
      <c r="S27" s="674"/>
      <c r="T27" s="674"/>
      <c r="U27" s="674"/>
    </row>
    <row r="28" spans="2:21" ht="18">
      <c r="B28" s="674"/>
      <c r="C28" s="674"/>
      <c r="D28" s="674"/>
      <c r="E28" s="674"/>
      <c r="F28" s="674"/>
      <c r="G28" s="674"/>
      <c r="H28" s="674"/>
      <c r="I28" s="674"/>
      <c r="J28" s="674"/>
      <c r="K28" s="674"/>
      <c r="L28" s="674"/>
      <c r="M28" s="674"/>
      <c r="N28" s="674"/>
      <c r="O28" s="674"/>
      <c r="P28" s="674"/>
      <c r="Q28" s="674"/>
      <c r="R28" s="674"/>
      <c r="S28" s="674"/>
      <c r="T28" s="674"/>
      <c r="U28" s="674"/>
    </row>
    <row r="29" spans="2:21" ht="18.75">
      <c r="B29" s="1455" t="str">
        <f>'Thong tin'!B5</f>
        <v>Vũ Văn Tuyên</v>
      </c>
      <c r="C29" s="1455"/>
      <c r="D29" s="1455"/>
      <c r="E29" s="1455"/>
      <c r="F29" s="1455"/>
      <c r="G29" s="1455"/>
      <c r="H29" s="679"/>
      <c r="I29" s="635"/>
      <c r="J29" s="635"/>
      <c r="K29" s="635"/>
      <c r="L29" s="635"/>
      <c r="M29" s="635"/>
      <c r="N29" s="1399" t="str">
        <f>'Thong tin'!B6</f>
        <v>Nguyễn Thái Bình</v>
      </c>
      <c r="O29" s="1399"/>
      <c r="P29" s="1399"/>
      <c r="Q29" s="1399"/>
      <c r="R29" s="1399"/>
      <c r="S29" s="1399"/>
      <c r="T29" s="1399"/>
      <c r="U29" s="1399"/>
    </row>
    <row r="30" ht="12.75" hidden="1"/>
    <row r="31" spans="1:20" ht="13.5" hidden="1">
      <c r="A31" s="680" t="s">
        <v>226</v>
      </c>
      <c r="O31" s="1493"/>
      <c r="P31" s="1493"/>
      <c r="Q31" s="1493"/>
      <c r="R31" s="1493"/>
      <c r="S31" s="1493"/>
      <c r="T31" s="1493"/>
    </row>
    <row r="32" spans="2:14" ht="12.75" customHeight="1" hidden="1">
      <c r="B32" s="1494" t="s">
        <v>637</v>
      </c>
      <c r="C32" s="1494"/>
      <c r="D32" s="1494"/>
      <c r="E32" s="1494"/>
      <c r="F32" s="1494"/>
      <c r="G32" s="1494"/>
      <c r="H32" s="1494"/>
      <c r="I32" s="1494"/>
      <c r="J32" s="1494"/>
      <c r="K32" s="1494"/>
      <c r="L32" s="681"/>
      <c r="M32" s="681"/>
      <c r="N32" s="681"/>
    </row>
    <row r="33" spans="1:14" ht="12.75" customHeight="1" hidden="1">
      <c r="A33" s="681"/>
      <c r="B33" s="682" t="s">
        <v>638</v>
      </c>
      <c r="C33" s="681"/>
      <c r="D33" s="681"/>
      <c r="E33" s="681"/>
      <c r="F33" s="681"/>
      <c r="G33" s="681"/>
      <c r="H33" s="681"/>
      <c r="I33" s="681"/>
      <c r="J33" s="681"/>
      <c r="K33" s="681"/>
      <c r="L33" s="681"/>
      <c r="M33" s="681"/>
      <c r="N33" s="681"/>
    </row>
    <row r="34" spans="2:14" ht="12.75" customHeight="1" hidden="1">
      <c r="B34" s="683" t="s">
        <v>639</v>
      </c>
      <c r="C34" s="637"/>
      <c r="D34" s="637"/>
      <c r="E34" s="637"/>
      <c r="F34" s="637"/>
      <c r="G34" s="637"/>
      <c r="H34" s="637"/>
      <c r="I34" s="637"/>
      <c r="J34" s="637"/>
      <c r="K34" s="637"/>
      <c r="L34" s="637"/>
      <c r="M34" s="637"/>
      <c r="N34" s="637"/>
    </row>
  </sheetData>
  <sheetProtection/>
  <mergeCells count="43">
    <mergeCell ref="F1:N2"/>
    <mergeCell ref="P1:U1"/>
    <mergeCell ref="P2:U2"/>
    <mergeCell ref="F3:N3"/>
    <mergeCell ref="A2:D2"/>
    <mergeCell ref="A3:D3"/>
    <mergeCell ref="P5:U5"/>
    <mergeCell ref="F6:H7"/>
    <mergeCell ref="I6:O6"/>
    <mergeCell ref="P6:P9"/>
    <mergeCell ref="Q6:U6"/>
    <mergeCell ref="I7:K7"/>
    <mergeCell ref="L7:O7"/>
    <mergeCell ref="Q7:Q9"/>
    <mergeCell ref="R7:R9"/>
    <mergeCell ref="S7:S9"/>
    <mergeCell ref="N22:U22"/>
    <mergeCell ref="T7:T9"/>
    <mergeCell ref="U7:U9"/>
    <mergeCell ref="L8:L9"/>
    <mergeCell ref="M8:O8"/>
    <mergeCell ref="I8:I9"/>
    <mergeCell ref="J8:K8"/>
    <mergeCell ref="B29:G29"/>
    <mergeCell ref="C8:C9"/>
    <mergeCell ref="D8:E8"/>
    <mergeCell ref="F8:F9"/>
    <mergeCell ref="G8:H8"/>
    <mergeCell ref="B22:G22"/>
    <mergeCell ref="A11:B11"/>
    <mergeCell ref="A5:B9"/>
    <mergeCell ref="C5:E7"/>
    <mergeCell ref="F5:O5"/>
    <mergeCell ref="N29:U29"/>
    <mergeCell ref="B24:F24"/>
    <mergeCell ref="N24:U24"/>
    <mergeCell ref="N23:U23"/>
    <mergeCell ref="O31:T31"/>
    <mergeCell ref="B32:K32"/>
    <mergeCell ref="B25:F25"/>
    <mergeCell ref="N25:U25"/>
    <mergeCell ref="B26:F26"/>
    <mergeCell ref="P26:S26"/>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6"/>
  <sheetViews>
    <sheetView showZeros="0" view="pageBreakPreview" zoomScaleSheetLayoutView="100" zoomScalePageLayoutView="0" workbookViewId="0" topLeftCell="A10">
      <selection activeCell="A12" sqref="A12:T21"/>
    </sheetView>
  </sheetViews>
  <sheetFormatPr defaultColWidth="9.00390625" defaultRowHeight="15.75"/>
  <cols>
    <col min="1" max="1" width="3.625" style="637" customWidth="1"/>
    <col min="2" max="2" width="18.25390625" style="637" customWidth="1"/>
    <col min="3" max="3" width="10.625" style="637" customWidth="1"/>
    <col min="4" max="4" width="6.875" style="637" customWidth="1"/>
    <col min="5" max="8" width="5.00390625" style="637" customWidth="1"/>
    <col min="9" max="9" width="4.75390625" style="637" customWidth="1"/>
    <col min="10" max="10" width="5.00390625" style="637" customWidth="1"/>
    <col min="11" max="11" width="5.75390625" style="637" customWidth="1"/>
    <col min="12" max="12" width="5.375" style="637" customWidth="1"/>
    <col min="13" max="13" width="5.00390625" style="637" customWidth="1"/>
    <col min="14" max="14" width="5.375" style="637" customWidth="1"/>
    <col min="15" max="15" width="5.00390625" style="637" customWidth="1"/>
    <col min="16" max="16" width="5.75390625" style="637" customWidth="1"/>
    <col min="17" max="20" width="5.00390625" style="637" customWidth="1"/>
    <col min="21" max="21" width="0" style="637" hidden="1" customWidth="1"/>
    <col min="22" max="16384" width="9.00390625" style="637" customWidth="1"/>
  </cols>
  <sheetData>
    <row r="1" spans="1:21" ht="16.5" customHeight="1">
      <c r="A1" s="1445" t="s">
        <v>229</v>
      </c>
      <c r="B1" s="1445"/>
      <c r="C1" s="596"/>
      <c r="D1" s="1485" t="s">
        <v>421</v>
      </c>
      <c r="E1" s="1536"/>
      <c r="F1" s="1536"/>
      <c r="G1" s="1536"/>
      <c r="H1" s="1536"/>
      <c r="I1" s="1536"/>
      <c r="J1" s="1536"/>
      <c r="K1" s="1536"/>
      <c r="L1" s="1536"/>
      <c r="M1" s="1536"/>
      <c r="N1" s="1536"/>
      <c r="O1" s="684"/>
      <c r="P1" s="760" t="s">
        <v>659</v>
      </c>
      <c r="Q1" s="618"/>
      <c r="R1" s="618"/>
      <c r="S1" s="618"/>
      <c r="T1" s="618"/>
      <c r="U1" s="684"/>
    </row>
    <row r="2" spans="1:21" ht="16.5" customHeight="1">
      <c r="A2" s="1439" t="s">
        <v>344</v>
      </c>
      <c r="B2" s="1440"/>
      <c r="C2" s="1440"/>
      <c r="D2" s="1536"/>
      <c r="E2" s="1536"/>
      <c r="F2" s="1536"/>
      <c r="G2" s="1536"/>
      <c r="H2" s="1536"/>
      <c r="I2" s="1536"/>
      <c r="J2" s="1536"/>
      <c r="K2" s="1536"/>
      <c r="L2" s="1536"/>
      <c r="M2" s="1536"/>
      <c r="N2" s="1536"/>
      <c r="O2" s="684"/>
      <c r="P2" s="1537" t="str">
        <f>'Thong tin'!B4</f>
        <v>CTHADS Tỉnh Thái Bình</v>
      </c>
      <c r="Q2" s="1537"/>
      <c r="R2" s="1537"/>
      <c r="S2" s="1537"/>
      <c r="T2" s="1537"/>
      <c r="U2" s="684"/>
    </row>
    <row r="3" spans="1:21" ht="16.5" customHeight="1">
      <c r="A3" s="754" t="s">
        <v>676</v>
      </c>
      <c r="B3" s="578"/>
      <c r="C3" s="578"/>
      <c r="D3" s="1486" t="str">
        <f>'Thong tin'!B3</f>
        <v>12 tháng / năm 2016</v>
      </c>
      <c r="E3" s="1486"/>
      <c r="F3" s="1486"/>
      <c r="G3" s="1486"/>
      <c r="H3" s="1486"/>
      <c r="I3" s="1486"/>
      <c r="J3" s="1486"/>
      <c r="K3" s="1486"/>
      <c r="L3" s="1486"/>
      <c r="M3" s="1486"/>
      <c r="N3" s="1486"/>
      <c r="O3" s="684"/>
      <c r="P3" s="758" t="s">
        <v>470</v>
      </c>
      <c r="Q3" s="767"/>
      <c r="R3" s="767"/>
      <c r="S3" s="767"/>
      <c r="T3" s="767"/>
      <c r="U3" s="684"/>
    </row>
    <row r="4" spans="1:21" ht="16.5" customHeight="1">
      <c r="A4" s="1443" t="s">
        <v>402</v>
      </c>
      <c r="B4" s="1443"/>
      <c r="C4" s="1443"/>
      <c r="D4" s="1525"/>
      <c r="E4" s="1525"/>
      <c r="F4" s="1525"/>
      <c r="G4" s="1525"/>
      <c r="H4" s="1525"/>
      <c r="I4" s="1525"/>
      <c r="J4" s="1525"/>
      <c r="K4" s="1525"/>
      <c r="L4" s="1525"/>
      <c r="M4" s="1525"/>
      <c r="N4" s="1525"/>
      <c r="O4" s="684"/>
      <c r="P4" s="759" t="s">
        <v>403</v>
      </c>
      <c r="Q4" s="767"/>
      <c r="R4" s="767"/>
      <c r="S4" s="767"/>
      <c r="T4" s="767"/>
      <c r="U4" s="684"/>
    </row>
    <row r="5" spans="12:21" ht="16.5" customHeight="1">
      <c r="L5" s="685"/>
      <c r="M5" s="685"/>
      <c r="N5" s="685"/>
      <c r="O5" s="625"/>
      <c r="P5" s="624" t="s">
        <v>426</v>
      </c>
      <c r="Q5" s="625"/>
      <c r="R5" s="625"/>
      <c r="S5" s="625"/>
      <c r="T5" s="625"/>
      <c r="U5" s="618"/>
    </row>
    <row r="6" spans="1:21" ht="15.75" customHeight="1">
      <c r="A6" s="1503" t="s">
        <v>72</v>
      </c>
      <c r="B6" s="1504"/>
      <c r="C6" s="1517" t="s">
        <v>230</v>
      </c>
      <c r="D6" s="1538" t="s">
        <v>231</v>
      </c>
      <c r="E6" s="1529"/>
      <c r="F6" s="1529"/>
      <c r="G6" s="1529"/>
      <c r="H6" s="1529"/>
      <c r="I6" s="1529"/>
      <c r="J6" s="1529"/>
      <c r="K6" s="1529"/>
      <c r="L6" s="1529"/>
      <c r="M6" s="1529"/>
      <c r="N6" s="1529"/>
      <c r="O6" s="1529"/>
      <c r="P6" s="1529"/>
      <c r="Q6" s="1529"/>
      <c r="R6" s="1529"/>
      <c r="S6" s="1529"/>
      <c r="T6" s="1517" t="s">
        <v>232</v>
      </c>
      <c r="U6" s="687"/>
    </row>
    <row r="7" spans="1:20" s="688" customFormat="1" ht="12.75" customHeight="1">
      <c r="A7" s="1505"/>
      <c r="B7" s="1506"/>
      <c r="C7" s="1517"/>
      <c r="D7" s="1526" t="s">
        <v>227</v>
      </c>
      <c r="E7" s="1529" t="s">
        <v>7</v>
      </c>
      <c r="F7" s="1529"/>
      <c r="G7" s="1529"/>
      <c r="H7" s="1529"/>
      <c r="I7" s="1529"/>
      <c r="J7" s="1529"/>
      <c r="K7" s="1529"/>
      <c r="L7" s="1529"/>
      <c r="M7" s="1529"/>
      <c r="N7" s="1529"/>
      <c r="O7" s="1529"/>
      <c r="P7" s="1529"/>
      <c r="Q7" s="1529"/>
      <c r="R7" s="1529"/>
      <c r="S7" s="1529"/>
      <c r="T7" s="1517"/>
    </row>
    <row r="8" spans="1:21" s="688" customFormat="1" ht="43.5" customHeight="1">
      <c r="A8" s="1505"/>
      <c r="B8" s="1506"/>
      <c r="C8" s="1517"/>
      <c r="D8" s="1527"/>
      <c r="E8" s="1530" t="s">
        <v>233</v>
      </c>
      <c r="F8" s="1517"/>
      <c r="G8" s="1517"/>
      <c r="H8" s="1517" t="s">
        <v>234</v>
      </c>
      <c r="I8" s="1517"/>
      <c r="J8" s="1517"/>
      <c r="K8" s="1517" t="s">
        <v>235</v>
      </c>
      <c r="L8" s="1517"/>
      <c r="M8" s="1517" t="s">
        <v>236</v>
      </c>
      <c r="N8" s="1517"/>
      <c r="O8" s="1517"/>
      <c r="P8" s="1517" t="s">
        <v>237</v>
      </c>
      <c r="Q8" s="1517" t="s">
        <v>238</v>
      </c>
      <c r="R8" s="1517" t="s">
        <v>239</v>
      </c>
      <c r="S8" s="1531" t="s">
        <v>240</v>
      </c>
      <c r="T8" s="1517"/>
      <c r="U8" s="1532" t="s">
        <v>427</v>
      </c>
    </row>
    <row r="9" spans="1:21" s="688" customFormat="1" ht="44.25" customHeight="1">
      <c r="A9" s="1515"/>
      <c r="B9" s="1516"/>
      <c r="C9" s="1517"/>
      <c r="D9" s="1528"/>
      <c r="E9" s="689" t="s">
        <v>241</v>
      </c>
      <c r="F9" s="686" t="s">
        <v>242</v>
      </c>
      <c r="G9" s="686" t="s">
        <v>428</v>
      </c>
      <c r="H9" s="686" t="s">
        <v>243</v>
      </c>
      <c r="I9" s="686" t="s">
        <v>244</v>
      </c>
      <c r="J9" s="686" t="s">
        <v>245</v>
      </c>
      <c r="K9" s="686" t="s">
        <v>242</v>
      </c>
      <c r="L9" s="686" t="s">
        <v>246</v>
      </c>
      <c r="M9" s="686" t="s">
        <v>247</v>
      </c>
      <c r="N9" s="686" t="s">
        <v>248</v>
      </c>
      <c r="O9" s="686" t="s">
        <v>429</v>
      </c>
      <c r="P9" s="1517"/>
      <c r="Q9" s="1517"/>
      <c r="R9" s="1517"/>
      <c r="S9" s="1531"/>
      <c r="T9" s="1517"/>
      <c r="U9" s="1533"/>
    </row>
    <row r="10" spans="1:21" s="691" customFormat="1" ht="15.75" customHeight="1">
      <c r="A10" s="1534" t="s">
        <v>6</v>
      </c>
      <c r="B10" s="1535"/>
      <c r="C10" s="690">
        <v>1</v>
      </c>
      <c r="D10" s="690">
        <v>2</v>
      </c>
      <c r="E10" s="690">
        <v>3</v>
      </c>
      <c r="F10" s="690">
        <v>4</v>
      </c>
      <c r="G10" s="690">
        <v>5</v>
      </c>
      <c r="H10" s="690">
        <v>6</v>
      </c>
      <c r="I10" s="690">
        <v>7</v>
      </c>
      <c r="J10" s="690">
        <v>8</v>
      </c>
      <c r="K10" s="690">
        <v>9</v>
      </c>
      <c r="L10" s="690">
        <v>10</v>
      </c>
      <c r="M10" s="690">
        <v>11</v>
      </c>
      <c r="N10" s="690">
        <v>12</v>
      </c>
      <c r="O10" s="690">
        <v>13</v>
      </c>
      <c r="P10" s="690">
        <v>14</v>
      </c>
      <c r="Q10" s="690">
        <v>15</v>
      </c>
      <c r="R10" s="690">
        <v>16</v>
      </c>
      <c r="S10" s="690">
        <v>17</v>
      </c>
      <c r="T10" s="690">
        <v>18</v>
      </c>
      <c r="U10" s="1533"/>
    </row>
    <row r="11" spans="1:20" s="193" customFormat="1" ht="12.75" customHeight="1">
      <c r="A11" s="1522" t="s">
        <v>37</v>
      </c>
      <c r="B11" s="1523"/>
      <c r="C11" s="862">
        <f>C12+C13</f>
        <v>105</v>
      </c>
      <c r="D11" s="863">
        <f>D12+D13</f>
        <v>101</v>
      </c>
      <c r="E11" s="863">
        <f aca="true" t="shared" si="0" ref="E11:T11">E12+E13</f>
        <v>0</v>
      </c>
      <c r="F11" s="863">
        <f t="shared" si="0"/>
        <v>14</v>
      </c>
      <c r="G11" s="863">
        <f t="shared" si="0"/>
        <v>30</v>
      </c>
      <c r="H11" s="863">
        <f t="shared" si="0"/>
        <v>0</v>
      </c>
      <c r="I11" s="863">
        <f t="shared" si="0"/>
        <v>2</v>
      </c>
      <c r="J11" s="863">
        <f t="shared" si="0"/>
        <v>7</v>
      </c>
      <c r="K11" s="863">
        <f t="shared" si="0"/>
        <v>2</v>
      </c>
      <c r="L11" s="863">
        <f t="shared" si="0"/>
        <v>16</v>
      </c>
      <c r="M11" s="863">
        <f t="shared" si="0"/>
        <v>0</v>
      </c>
      <c r="N11" s="863">
        <f t="shared" si="0"/>
        <v>0</v>
      </c>
      <c r="O11" s="863">
        <f t="shared" si="0"/>
        <v>5</v>
      </c>
      <c r="P11" s="863">
        <f t="shared" si="0"/>
        <v>9</v>
      </c>
      <c r="Q11" s="863">
        <f t="shared" si="0"/>
        <v>14</v>
      </c>
      <c r="R11" s="863">
        <f t="shared" si="0"/>
        <v>0</v>
      </c>
      <c r="S11" s="863">
        <f t="shared" si="0"/>
        <v>2</v>
      </c>
      <c r="T11" s="863">
        <f t="shared" si="0"/>
        <v>4</v>
      </c>
    </row>
    <row r="12" spans="1:20" s="193" customFormat="1" ht="12.75">
      <c r="A12" s="864" t="s">
        <v>0</v>
      </c>
      <c r="B12" s="865" t="s">
        <v>98</v>
      </c>
      <c r="C12" s="866">
        <v>24</v>
      </c>
      <c r="D12" s="866">
        <v>24</v>
      </c>
      <c r="E12" s="867">
        <v>0</v>
      </c>
      <c r="F12" s="867">
        <v>5</v>
      </c>
      <c r="G12" s="867">
        <v>2</v>
      </c>
      <c r="H12" s="867">
        <v>0</v>
      </c>
      <c r="I12" s="867">
        <v>2</v>
      </c>
      <c r="J12" s="867">
        <v>2</v>
      </c>
      <c r="K12" s="867">
        <v>0</v>
      </c>
      <c r="L12" s="867">
        <v>6</v>
      </c>
      <c r="M12" s="867">
        <v>0</v>
      </c>
      <c r="N12" s="867">
        <v>0</v>
      </c>
      <c r="O12" s="867">
        <v>3</v>
      </c>
      <c r="P12" s="867">
        <v>1</v>
      </c>
      <c r="Q12" s="867">
        <v>3</v>
      </c>
      <c r="R12" s="867">
        <v>0</v>
      </c>
      <c r="S12" s="867">
        <v>0</v>
      </c>
      <c r="T12" s="868">
        <v>0</v>
      </c>
    </row>
    <row r="13" spans="1:20" s="193" customFormat="1" ht="12.75">
      <c r="A13" s="869" t="s">
        <v>1</v>
      </c>
      <c r="B13" s="865" t="s">
        <v>19</v>
      </c>
      <c r="C13" s="866">
        <v>81</v>
      </c>
      <c r="D13" s="866">
        <v>77</v>
      </c>
      <c r="E13" s="866">
        <v>0</v>
      </c>
      <c r="F13" s="866">
        <v>9</v>
      </c>
      <c r="G13" s="866">
        <v>28</v>
      </c>
      <c r="H13" s="866">
        <v>0</v>
      </c>
      <c r="I13" s="866">
        <v>0</v>
      </c>
      <c r="J13" s="866">
        <v>5</v>
      </c>
      <c r="K13" s="866">
        <v>2</v>
      </c>
      <c r="L13" s="866">
        <v>10</v>
      </c>
      <c r="M13" s="866">
        <v>0</v>
      </c>
      <c r="N13" s="866">
        <v>0</v>
      </c>
      <c r="O13" s="866">
        <v>2</v>
      </c>
      <c r="P13" s="866">
        <v>8</v>
      </c>
      <c r="Q13" s="866">
        <v>11</v>
      </c>
      <c r="R13" s="866">
        <v>0</v>
      </c>
      <c r="S13" s="866">
        <v>2</v>
      </c>
      <c r="T13" s="866">
        <v>4</v>
      </c>
    </row>
    <row r="14" spans="1:20" s="193" customFormat="1" ht="12.75">
      <c r="A14" s="870">
        <v>1</v>
      </c>
      <c r="B14" s="871" t="s">
        <v>729</v>
      </c>
      <c r="C14" s="866">
        <v>16</v>
      </c>
      <c r="D14" s="866">
        <v>15</v>
      </c>
      <c r="E14" s="867">
        <v>0</v>
      </c>
      <c r="F14" s="867">
        <v>2</v>
      </c>
      <c r="G14" s="867">
        <v>4</v>
      </c>
      <c r="H14" s="867">
        <v>0</v>
      </c>
      <c r="I14" s="867">
        <v>0</v>
      </c>
      <c r="J14" s="867">
        <v>1</v>
      </c>
      <c r="K14" s="867">
        <v>1</v>
      </c>
      <c r="L14" s="867">
        <v>2</v>
      </c>
      <c r="M14" s="867">
        <v>0</v>
      </c>
      <c r="N14" s="867">
        <v>0</v>
      </c>
      <c r="O14" s="867">
        <v>1</v>
      </c>
      <c r="P14" s="867">
        <v>2</v>
      </c>
      <c r="Q14" s="867">
        <v>2</v>
      </c>
      <c r="R14" s="867">
        <v>0</v>
      </c>
      <c r="S14" s="867">
        <v>0</v>
      </c>
      <c r="T14" s="868">
        <v>1</v>
      </c>
    </row>
    <row r="15" spans="1:20" s="193" customFormat="1" ht="12.75">
      <c r="A15" s="870">
        <v>2</v>
      </c>
      <c r="B15" s="871" t="s">
        <v>730</v>
      </c>
      <c r="C15" s="866">
        <v>9</v>
      </c>
      <c r="D15" s="866">
        <v>9</v>
      </c>
      <c r="E15" s="867">
        <v>0</v>
      </c>
      <c r="F15" s="867">
        <v>1</v>
      </c>
      <c r="G15" s="867">
        <v>3</v>
      </c>
      <c r="H15" s="867">
        <v>0</v>
      </c>
      <c r="I15" s="867">
        <v>0</v>
      </c>
      <c r="J15" s="867">
        <v>1</v>
      </c>
      <c r="K15" s="867">
        <v>0</v>
      </c>
      <c r="L15" s="867">
        <v>1</v>
      </c>
      <c r="M15" s="867">
        <v>0</v>
      </c>
      <c r="N15" s="867">
        <v>0</v>
      </c>
      <c r="O15" s="867">
        <v>0</v>
      </c>
      <c r="P15" s="867">
        <v>1</v>
      </c>
      <c r="Q15" s="867">
        <v>2</v>
      </c>
      <c r="R15" s="867">
        <v>0</v>
      </c>
      <c r="S15" s="867">
        <v>0</v>
      </c>
      <c r="T15" s="868">
        <v>0</v>
      </c>
    </row>
    <row r="16" spans="1:20" s="193" customFormat="1" ht="12.75">
      <c r="A16" s="870">
        <v>3</v>
      </c>
      <c r="B16" s="871" t="s">
        <v>731</v>
      </c>
      <c r="C16" s="866">
        <v>10</v>
      </c>
      <c r="D16" s="866">
        <v>9</v>
      </c>
      <c r="E16" s="867">
        <v>0</v>
      </c>
      <c r="F16" s="867">
        <v>1</v>
      </c>
      <c r="G16" s="867">
        <v>3</v>
      </c>
      <c r="H16" s="867">
        <v>0</v>
      </c>
      <c r="I16" s="867">
        <v>0</v>
      </c>
      <c r="J16" s="867">
        <v>1</v>
      </c>
      <c r="K16" s="867">
        <v>0</v>
      </c>
      <c r="L16" s="867">
        <v>1</v>
      </c>
      <c r="M16" s="867">
        <v>0</v>
      </c>
      <c r="N16" s="867">
        <v>0</v>
      </c>
      <c r="O16" s="867">
        <v>0</v>
      </c>
      <c r="P16" s="867">
        <v>1</v>
      </c>
      <c r="Q16" s="867">
        <v>1</v>
      </c>
      <c r="R16" s="867">
        <v>0</v>
      </c>
      <c r="S16" s="867">
        <v>1</v>
      </c>
      <c r="T16" s="868">
        <v>1</v>
      </c>
    </row>
    <row r="17" spans="1:20" s="193" customFormat="1" ht="12.75">
      <c r="A17" s="870">
        <v>4</v>
      </c>
      <c r="B17" s="871" t="s">
        <v>732</v>
      </c>
      <c r="C17" s="866">
        <v>8</v>
      </c>
      <c r="D17" s="866">
        <v>8</v>
      </c>
      <c r="E17" s="867">
        <v>0</v>
      </c>
      <c r="F17" s="867">
        <v>1</v>
      </c>
      <c r="G17" s="867">
        <v>4</v>
      </c>
      <c r="H17" s="867">
        <v>0</v>
      </c>
      <c r="I17" s="867">
        <v>0</v>
      </c>
      <c r="J17" s="867">
        <v>0</v>
      </c>
      <c r="K17" s="867">
        <v>0</v>
      </c>
      <c r="L17" s="867">
        <v>0</v>
      </c>
      <c r="M17" s="867">
        <v>0</v>
      </c>
      <c r="N17" s="867">
        <v>0</v>
      </c>
      <c r="O17" s="867">
        <v>0</v>
      </c>
      <c r="P17" s="867">
        <v>1</v>
      </c>
      <c r="Q17" s="867">
        <v>1</v>
      </c>
      <c r="R17" s="867">
        <v>0</v>
      </c>
      <c r="S17" s="867">
        <v>1</v>
      </c>
      <c r="T17" s="868">
        <v>0</v>
      </c>
    </row>
    <row r="18" spans="1:20" s="193" customFormat="1" ht="12.75">
      <c r="A18" s="870">
        <v>5</v>
      </c>
      <c r="B18" s="871" t="s">
        <v>733</v>
      </c>
      <c r="C18" s="866">
        <v>10</v>
      </c>
      <c r="D18" s="866">
        <v>10</v>
      </c>
      <c r="E18" s="867">
        <v>0</v>
      </c>
      <c r="F18" s="867">
        <v>1</v>
      </c>
      <c r="G18" s="867">
        <v>3</v>
      </c>
      <c r="H18" s="867">
        <v>0</v>
      </c>
      <c r="I18" s="867">
        <v>0</v>
      </c>
      <c r="J18" s="867">
        <v>1</v>
      </c>
      <c r="K18" s="867">
        <v>1</v>
      </c>
      <c r="L18" s="867">
        <v>1</v>
      </c>
      <c r="M18" s="867">
        <v>0</v>
      </c>
      <c r="N18" s="867">
        <v>0</v>
      </c>
      <c r="O18" s="867">
        <v>1</v>
      </c>
      <c r="P18" s="867">
        <v>1</v>
      </c>
      <c r="Q18" s="867">
        <v>1</v>
      </c>
      <c r="R18" s="867">
        <v>0</v>
      </c>
      <c r="S18" s="867">
        <v>0</v>
      </c>
      <c r="T18" s="868">
        <v>0</v>
      </c>
    </row>
    <row r="19" spans="1:20" s="193" customFormat="1" ht="12.75">
      <c r="A19" s="870">
        <v>6</v>
      </c>
      <c r="B19" s="871" t="s">
        <v>734</v>
      </c>
      <c r="C19" s="866">
        <v>10</v>
      </c>
      <c r="D19" s="866">
        <v>10</v>
      </c>
      <c r="E19" s="867">
        <v>0</v>
      </c>
      <c r="F19" s="867">
        <v>2</v>
      </c>
      <c r="G19" s="867">
        <v>5</v>
      </c>
      <c r="H19" s="867">
        <v>0</v>
      </c>
      <c r="I19" s="867">
        <v>0</v>
      </c>
      <c r="J19" s="867">
        <v>0</v>
      </c>
      <c r="K19" s="867">
        <v>0</v>
      </c>
      <c r="L19" s="867">
        <v>1</v>
      </c>
      <c r="M19" s="867">
        <v>0</v>
      </c>
      <c r="N19" s="867">
        <v>0</v>
      </c>
      <c r="O19" s="867">
        <v>0</v>
      </c>
      <c r="P19" s="867">
        <v>1</v>
      </c>
      <c r="Q19" s="867">
        <v>1</v>
      </c>
      <c r="R19" s="867">
        <v>0</v>
      </c>
      <c r="S19" s="867">
        <v>0</v>
      </c>
      <c r="T19" s="868">
        <v>0</v>
      </c>
    </row>
    <row r="20" spans="1:20" s="193" customFormat="1" ht="12.75">
      <c r="A20" s="870">
        <v>7</v>
      </c>
      <c r="B20" s="871" t="s">
        <v>735</v>
      </c>
      <c r="C20" s="866">
        <v>8</v>
      </c>
      <c r="D20" s="866">
        <v>6</v>
      </c>
      <c r="E20" s="867">
        <v>0</v>
      </c>
      <c r="F20" s="867">
        <v>1</v>
      </c>
      <c r="G20" s="867">
        <v>3</v>
      </c>
      <c r="H20" s="867">
        <v>0</v>
      </c>
      <c r="I20" s="867">
        <v>0</v>
      </c>
      <c r="J20" s="867">
        <v>0</v>
      </c>
      <c r="K20" s="867">
        <v>0</v>
      </c>
      <c r="L20" s="867">
        <v>1</v>
      </c>
      <c r="M20" s="867">
        <v>0</v>
      </c>
      <c r="N20" s="867">
        <v>0</v>
      </c>
      <c r="O20" s="867">
        <v>0</v>
      </c>
      <c r="P20" s="867">
        <v>0</v>
      </c>
      <c r="Q20" s="867">
        <v>1</v>
      </c>
      <c r="R20" s="867">
        <v>0</v>
      </c>
      <c r="S20" s="867">
        <v>0</v>
      </c>
      <c r="T20" s="868">
        <v>2</v>
      </c>
    </row>
    <row r="21" spans="1:20" s="193" customFormat="1" ht="12.75">
      <c r="A21" s="870">
        <v>8</v>
      </c>
      <c r="B21" s="871" t="s">
        <v>736</v>
      </c>
      <c r="C21" s="866">
        <v>10</v>
      </c>
      <c r="D21" s="866">
        <v>10</v>
      </c>
      <c r="E21" s="867">
        <v>0</v>
      </c>
      <c r="F21" s="867">
        <v>0</v>
      </c>
      <c r="G21" s="867">
        <v>3</v>
      </c>
      <c r="H21" s="867">
        <v>0</v>
      </c>
      <c r="I21" s="867">
        <v>0</v>
      </c>
      <c r="J21" s="867">
        <v>1</v>
      </c>
      <c r="K21" s="867">
        <v>0</v>
      </c>
      <c r="L21" s="867">
        <v>3</v>
      </c>
      <c r="M21" s="867">
        <v>0</v>
      </c>
      <c r="N21" s="867">
        <v>0</v>
      </c>
      <c r="O21" s="867">
        <v>0</v>
      </c>
      <c r="P21" s="867">
        <v>1</v>
      </c>
      <c r="Q21" s="867">
        <v>2</v>
      </c>
      <c r="R21" s="867">
        <v>0</v>
      </c>
      <c r="S21" s="867">
        <v>0</v>
      </c>
      <c r="T21" s="868">
        <v>0</v>
      </c>
    </row>
    <row r="22" ht="22.5" customHeight="1"/>
    <row r="23" spans="1:20" s="620" customFormat="1" ht="15.75" customHeight="1">
      <c r="A23" s="692"/>
      <c r="B23" s="1524"/>
      <c r="C23" s="1524"/>
      <c r="D23" s="1524"/>
      <c r="E23" s="1524"/>
      <c r="F23" s="634"/>
      <c r="G23" s="634"/>
      <c r="H23" s="634"/>
      <c r="I23" s="634"/>
      <c r="J23" s="634"/>
      <c r="K23" s="634" t="s">
        <v>249</v>
      </c>
      <c r="L23" s="635"/>
      <c r="M23" s="1518" t="str">
        <f>'Thong tin'!B8</f>
        <v>Thái Bình, ngày 05 tháng 10 năm 2016</v>
      </c>
      <c r="N23" s="1518"/>
      <c r="O23" s="1518"/>
      <c r="P23" s="1518"/>
      <c r="Q23" s="1518"/>
      <c r="R23" s="1518"/>
      <c r="S23" s="1518"/>
      <c r="T23" s="1518"/>
    </row>
    <row r="24" spans="1:20" s="620" customFormat="1" ht="15.75" customHeight="1">
      <c r="A24" s="692"/>
      <c r="B24" s="903"/>
      <c r="C24" s="903"/>
      <c r="D24" s="903"/>
      <c r="E24" s="903"/>
      <c r="F24" s="634"/>
      <c r="G24" s="634"/>
      <c r="H24" s="634"/>
      <c r="I24" s="634"/>
      <c r="J24" s="634"/>
      <c r="K24" s="634"/>
      <c r="L24" s="635"/>
      <c r="M24" s="1473" t="str">
        <f>'Thong tin'!B9</f>
        <v>KT. CỤC TRƯỞNG</v>
      </c>
      <c r="N24" s="1473"/>
      <c r="O24" s="1473"/>
      <c r="P24" s="1473"/>
      <c r="Q24" s="1473"/>
      <c r="R24" s="1473"/>
      <c r="S24" s="1473"/>
      <c r="T24" s="1473"/>
    </row>
    <row r="25" spans="1:20" s="620" customFormat="1" ht="18.75" customHeight="1">
      <c r="A25" s="692"/>
      <c r="B25" s="1519" t="s">
        <v>250</v>
      </c>
      <c r="C25" s="1519"/>
      <c r="D25" s="1519"/>
      <c r="E25" s="693"/>
      <c r="F25" s="636"/>
      <c r="G25" s="636"/>
      <c r="H25" s="636"/>
      <c r="I25" s="636"/>
      <c r="J25" s="636"/>
      <c r="K25" s="636"/>
      <c r="L25" s="635"/>
      <c r="M25" s="1473" t="str">
        <f>'Thong tin'!B7</f>
        <v>PHÓ CỤC TRƯỞNG</v>
      </c>
      <c r="N25" s="1473"/>
      <c r="O25" s="1473"/>
      <c r="P25" s="1473"/>
      <c r="Q25" s="1473"/>
      <c r="R25" s="1473"/>
      <c r="S25" s="1473"/>
      <c r="T25" s="1473"/>
    </row>
    <row r="26" spans="1:20" s="620" customFormat="1" ht="18.75">
      <c r="A26" s="637"/>
      <c r="B26" s="1495"/>
      <c r="C26" s="1495"/>
      <c r="D26" s="1495"/>
      <c r="E26" s="639"/>
      <c r="F26" s="639"/>
      <c r="G26" s="639"/>
      <c r="H26" s="639"/>
      <c r="I26" s="639"/>
      <c r="J26" s="639"/>
      <c r="K26" s="639"/>
      <c r="L26" s="639"/>
      <c r="M26" s="1473"/>
      <c r="N26" s="1473"/>
      <c r="O26" s="1473"/>
      <c r="P26" s="1473"/>
      <c r="Q26" s="1473"/>
      <c r="R26" s="1473"/>
      <c r="S26" s="1473"/>
      <c r="T26" s="1473"/>
    </row>
    <row r="27" spans="1:20" s="620" customFormat="1" ht="18.75">
      <c r="A27" s="637"/>
      <c r="B27" s="639"/>
      <c r="C27" s="639"/>
      <c r="D27" s="639"/>
      <c r="E27" s="639"/>
      <c r="F27" s="639"/>
      <c r="G27" s="639"/>
      <c r="H27" s="639"/>
      <c r="I27" s="639"/>
      <c r="J27" s="639"/>
      <c r="K27" s="639"/>
      <c r="L27" s="639"/>
      <c r="M27" s="763"/>
      <c r="N27" s="763"/>
      <c r="O27" s="763"/>
      <c r="P27" s="763"/>
      <c r="Q27" s="761"/>
      <c r="R27" s="761"/>
      <c r="S27" s="761"/>
      <c r="T27" s="761"/>
    </row>
    <row r="28" spans="2:20" ht="13.5" customHeight="1" hidden="1">
      <c r="B28" s="639"/>
      <c r="C28" s="639"/>
      <c r="D28" s="639"/>
      <c r="E28" s="639"/>
      <c r="F28" s="639"/>
      <c r="G28" s="639"/>
      <c r="H28" s="639"/>
      <c r="I28" s="639"/>
      <c r="J28" s="639"/>
      <c r="K28" s="639"/>
      <c r="L28" s="639"/>
      <c r="M28" s="763"/>
      <c r="N28" s="763"/>
      <c r="O28" s="763"/>
      <c r="P28" s="763"/>
      <c r="Q28" s="763"/>
      <c r="R28" s="763"/>
      <c r="S28" s="763"/>
      <c r="T28" s="763"/>
    </row>
    <row r="29" spans="1:20" ht="18.75" hidden="1">
      <c r="A29" s="694" t="s">
        <v>252</v>
      </c>
      <c r="B29" s="639"/>
      <c r="C29" s="639"/>
      <c r="D29" s="639"/>
      <c r="E29" s="639"/>
      <c r="F29" s="639"/>
      <c r="G29" s="639"/>
      <c r="H29" s="639"/>
      <c r="I29" s="639"/>
      <c r="J29" s="639"/>
      <c r="K29" s="639"/>
      <c r="L29" s="639"/>
      <c r="M29" s="763"/>
      <c r="N29" s="763"/>
      <c r="O29" s="763"/>
      <c r="P29" s="763"/>
      <c r="Q29" s="763"/>
      <c r="R29" s="763"/>
      <c r="S29" s="763"/>
      <c r="T29" s="763"/>
    </row>
    <row r="30" spans="2:20" ht="18.75" hidden="1">
      <c r="B30" s="695" t="s">
        <v>253</v>
      </c>
      <c r="C30" s="639"/>
      <c r="D30" s="639"/>
      <c r="E30" s="639"/>
      <c r="F30" s="639"/>
      <c r="G30" s="639"/>
      <c r="H30" s="639"/>
      <c r="I30" s="639"/>
      <c r="J30" s="639"/>
      <c r="K30" s="639"/>
      <c r="L30" s="639"/>
      <c r="M30" s="763"/>
      <c r="N30" s="763"/>
      <c r="O30" s="763"/>
      <c r="P30" s="763"/>
      <c r="Q30" s="763"/>
      <c r="R30" s="763"/>
      <c r="S30" s="763"/>
      <c r="T30" s="763"/>
    </row>
    <row r="31" spans="2:20" ht="18.75" hidden="1">
      <c r="B31" s="695" t="s">
        <v>254</v>
      </c>
      <c r="C31" s="639"/>
      <c r="D31" s="639"/>
      <c r="E31" s="639"/>
      <c r="F31" s="639"/>
      <c r="G31" s="639"/>
      <c r="H31" s="639"/>
      <c r="I31" s="639"/>
      <c r="J31" s="639"/>
      <c r="K31" s="639"/>
      <c r="L31" s="639"/>
      <c r="M31" s="763"/>
      <c r="N31" s="763"/>
      <c r="O31" s="763"/>
      <c r="P31" s="763"/>
      <c r="Q31" s="763"/>
      <c r="R31" s="763"/>
      <c r="S31" s="763"/>
      <c r="T31" s="763"/>
    </row>
    <row r="32" spans="2:20" s="683" customFormat="1" ht="18.75">
      <c r="B32" s="1520"/>
      <c r="C32" s="1520"/>
      <c r="D32" s="1520"/>
      <c r="E32" s="695"/>
      <c r="F32" s="695"/>
      <c r="G32" s="695"/>
      <c r="H32" s="695"/>
      <c r="I32" s="695"/>
      <c r="J32" s="695"/>
      <c r="K32" s="695"/>
      <c r="L32" s="695"/>
      <c r="M32" s="768"/>
      <c r="N32" s="1521"/>
      <c r="O32" s="1521"/>
      <c r="P32" s="1521"/>
      <c r="Q32" s="1521"/>
      <c r="R32" s="1521"/>
      <c r="S32" s="1521"/>
      <c r="T32" s="768"/>
    </row>
    <row r="33" spans="2:20" ht="18.75">
      <c r="B33" s="639"/>
      <c r="C33" s="639"/>
      <c r="D33" s="639"/>
      <c r="E33" s="639"/>
      <c r="F33" s="639"/>
      <c r="G33" s="639"/>
      <c r="H33" s="639"/>
      <c r="I33" s="639"/>
      <c r="J33" s="639"/>
      <c r="K33" s="639"/>
      <c r="L33" s="639"/>
      <c r="M33" s="763"/>
      <c r="N33" s="763"/>
      <c r="O33" s="763"/>
      <c r="P33" s="763"/>
      <c r="Q33" s="763"/>
      <c r="R33" s="763"/>
      <c r="S33" s="763"/>
      <c r="T33" s="763"/>
    </row>
    <row r="34" spans="2:21" ht="18.75">
      <c r="B34" s="1455" t="str">
        <f>'Thong tin'!B5</f>
        <v>Vũ Văn Tuyên</v>
      </c>
      <c r="C34" s="1455"/>
      <c r="D34" s="1455"/>
      <c r="E34" s="679"/>
      <c r="F34" s="679"/>
      <c r="G34" s="679"/>
      <c r="H34" s="679"/>
      <c r="I34" s="635"/>
      <c r="J34" s="635"/>
      <c r="K34" s="635"/>
      <c r="L34" s="635"/>
      <c r="M34" s="1399" t="str">
        <f>'Thong tin'!B6</f>
        <v>Nguyễn Thái Bình</v>
      </c>
      <c r="N34" s="1399"/>
      <c r="O34" s="1399"/>
      <c r="P34" s="1399"/>
      <c r="Q34" s="1399"/>
      <c r="R34" s="1399"/>
      <c r="S34" s="1399"/>
      <c r="T34" s="1399"/>
      <c r="U34" s="613"/>
    </row>
    <row r="35" spans="2:20" ht="18.75">
      <c r="B35" s="639"/>
      <c r="C35" s="639"/>
      <c r="D35" s="639"/>
      <c r="E35" s="639"/>
      <c r="F35" s="639"/>
      <c r="G35" s="639"/>
      <c r="H35" s="639"/>
      <c r="I35" s="639"/>
      <c r="J35" s="639"/>
      <c r="K35" s="639"/>
      <c r="L35" s="639"/>
      <c r="M35" s="639"/>
      <c r="N35" s="639"/>
      <c r="O35" s="639"/>
      <c r="P35" s="639"/>
      <c r="Q35" s="639"/>
      <c r="R35" s="639"/>
      <c r="S35" s="639"/>
      <c r="T35" s="639"/>
    </row>
    <row r="36" spans="2:20" ht="18.75">
      <c r="B36" s="639"/>
      <c r="C36" s="639"/>
      <c r="D36" s="639"/>
      <c r="E36" s="639"/>
      <c r="F36" s="639"/>
      <c r="G36" s="639"/>
      <c r="H36" s="639"/>
      <c r="I36" s="639"/>
      <c r="J36" s="639"/>
      <c r="K36" s="639"/>
      <c r="L36" s="639"/>
      <c r="M36" s="639"/>
      <c r="N36" s="639"/>
      <c r="O36" s="639"/>
      <c r="P36" s="639"/>
      <c r="Q36" s="639"/>
      <c r="R36" s="639"/>
      <c r="S36" s="639"/>
      <c r="T36" s="639"/>
    </row>
  </sheetData>
  <sheetProtection/>
  <mergeCells count="35">
    <mergeCell ref="U8:U10"/>
    <mergeCell ref="A10:B10"/>
    <mergeCell ref="D1:N2"/>
    <mergeCell ref="A2:C2"/>
    <mergeCell ref="P2:T2"/>
    <mergeCell ref="Q8:Q9"/>
    <mergeCell ref="R8:R9"/>
    <mergeCell ref="D6:S6"/>
    <mergeCell ref="B23:E23"/>
    <mergeCell ref="A1:B1"/>
    <mergeCell ref="A4:C4"/>
    <mergeCell ref="D4:N4"/>
    <mergeCell ref="D3:N3"/>
    <mergeCell ref="D7:D9"/>
    <mergeCell ref="E7:S7"/>
    <mergeCell ref="E8:G8"/>
    <mergeCell ref="S8:S9"/>
    <mergeCell ref="B34:D34"/>
    <mergeCell ref="M34:T34"/>
    <mergeCell ref="B25:D25"/>
    <mergeCell ref="M25:T25"/>
    <mergeCell ref="B26:D26"/>
    <mergeCell ref="M26:T26"/>
    <mergeCell ref="B32:D32"/>
    <mergeCell ref="N32:S32"/>
    <mergeCell ref="M24:T24"/>
    <mergeCell ref="A6:B9"/>
    <mergeCell ref="H8:J8"/>
    <mergeCell ref="C6:C9"/>
    <mergeCell ref="K8:L8"/>
    <mergeCell ref="M8:O8"/>
    <mergeCell ref="P8:P9"/>
    <mergeCell ref="M23:T23"/>
    <mergeCell ref="T6:T9"/>
    <mergeCell ref="A11:B11"/>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050" t="s">
        <v>28</v>
      </c>
      <c r="B1" s="1050"/>
      <c r="C1" s="107"/>
      <c r="D1" s="1053" t="s">
        <v>459</v>
      </c>
      <c r="E1" s="1053"/>
      <c r="F1" s="1053"/>
      <c r="G1" s="1053"/>
      <c r="H1" s="1053"/>
      <c r="I1" s="1053"/>
      <c r="J1" s="1053"/>
      <c r="K1" s="1053"/>
      <c r="L1" s="1053"/>
      <c r="M1" s="1024" t="s">
        <v>400</v>
      </c>
      <c r="N1" s="1025"/>
      <c r="O1" s="1025"/>
      <c r="P1" s="1025"/>
    </row>
    <row r="2" spans="1:16" s="51" customFormat="1" ht="34.5" customHeight="1">
      <c r="A2" s="1052" t="s">
        <v>401</v>
      </c>
      <c r="B2" s="1052"/>
      <c r="C2" s="1052"/>
      <c r="D2" s="1053"/>
      <c r="E2" s="1053"/>
      <c r="F2" s="1053"/>
      <c r="G2" s="1053"/>
      <c r="H2" s="1053"/>
      <c r="I2" s="1053"/>
      <c r="J2" s="1053"/>
      <c r="K2" s="1053"/>
      <c r="L2" s="1053"/>
      <c r="M2" s="1026" t="s">
        <v>460</v>
      </c>
      <c r="N2" s="1027"/>
      <c r="O2" s="1027"/>
      <c r="P2" s="1027"/>
    </row>
    <row r="3" spans="1:16" s="51" customFormat="1" ht="19.5" customHeight="1">
      <c r="A3" s="1051" t="s">
        <v>402</v>
      </c>
      <c r="B3" s="1051"/>
      <c r="C3" s="1051"/>
      <c r="D3" s="1053"/>
      <c r="E3" s="1053"/>
      <c r="F3" s="1053"/>
      <c r="G3" s="1053"/>
      <c r="H3" s="1053"/>
      <c r="I3" s="1053"/>
      <c r="J3" s="1053"/>
      <c r="K3" s="1053"/>
      <c r="L3" s="1053"/>
      <c r="M3" s="1026" t="s">
        <v>403</v>
      </c>
      <c r="N3" s="1027"/>
      <c r="O3" s="1027"/>
      <c r="P3" s="1027"/>
    </row>
    <row r="4" spans="1:16" s="112" customFormat="1" ht="18.75" customHeight="1">
      <c r="A4" s="108"/>
      <c r="B4" s="108"/>
      <c r="C4" s="109"/>
      <c r="D4" s="992"/>
      <c r="E4" s="992"/>
      <c r="F4" s="992"/>
      <c r="G4" s="992"/>
      <c r="H4" s="992"/>
      <c r="I4" s="992"/>
      <c r="J4" s="992"/>
      <c r="K4" s="992"/>
      <c r="L4" s="992"/>
      <c r="M4" s="110" t="s">
        <v>404</v>
      </c>
      <c r="N4" s="111"/>
      <c r="O4" s="111"/>
      <c r="P4" s="111"/>
    </row>
    <row r="5" spans="1:16" ht="49.5" customHeight="1">
      <c r="A5" s="1041" t="s">
        <v>72</v>
      </c>
      <c r="B5" s="1042"/>
      <c r="C5" s="1047" t="s">
        <v>100</v>
      </c>
      <c r="D5" s="1030"/>
      <c r="E5" s="1030"/>
      <c r="F5" s="1030"/>
      <c r="G5" s="1030"/>
      <c r="H5" s="1030"/>
      <c r="I5" s="1030"/>
      <c r="J5" s="1030"/>
      <c r="K5" s="1028" t="s">
        <v>99</v>
      </c>
      <c r="L5" s="1028"/>
      <c r="M5" s="1028"/>
      <c r="N5" s="1028"/>
      <c r="O5" s="1028"/>
      <c r="P5" s="1028"/>
    </row>
    <row r="6" spans="1:16" ht="20.25" customHeight="1">
      <c r="A6" s="1043"/>
      <c r="B6" s="1044"/>
      <c r="C6" s="1047" t="s">
        <v>3</v>
      </c>
      <c r="D6" s="1030"/>
      <c r="E6" s="1030"/>
      <c r="F6" s="1031"/>
      <c r="G6" s="1028" t="s">
        <v>10</v>
      </c>
      <c r="H6" s="1028"/>
      <c r="I6" s="1028"/>
      <c r="J6" s="1028"/>
      <c r="K6" s="1029" t="s">
        <v>3</v>
      </c>
      <c r="L6" s="1029"/>
      <c r="M6" s="1029"/>
      <c r="N6" s="1032" t="s">
        <v>10</v>
      </c>
      <c r="O6" s="1032"/>
      <c r="P6" s="1032"/>
    </row>
    <row r="7" spans="1:16" ht="52.5" customHeight="1">
      <c r="A7" s="1043"/>
      <c r="B7" s="1044"/>
      <c r="C7" s="1048" t="s">
        <v>405</v>
      </c>
      <c r="D7" s="1030" t="s">
        <v>96</v>
      </c>
      <c r="E7" s="1030"/>
      <c r="F7" s="1031"/>
      <c r="G7" s="1028" t="s">
        <v>406</v>
      </c>
      <c r="H7" s="1028" t="s">
        <v>96</v>
      </c>
      <c r="I7" s="1028"/>
      <c r="J7" s="1028"/>
      <c r="K7" s="1028" t="s">
        <v>39</v>
      </c>
      <c r="L7" s="1028" t="s">
        <v>97</v>
      </c>
      <c r="M7" s="1028"/>
      <c r="N7" s="1028" t="s">
        <v>80</v>
      </c>
      <c r="O7" s="1028" t="s">
        <v>97</v>
      </c>
      <c r="P7" s="1028"/>
    </row>
    <row r="8" spans="1:16" ht="15.75" customHeight="1">
      <c r="A8" s="1043"/>
      <c r="B8" s="1044"/>
      <c r="C8" s="1048"/>
      <c r="D8" s="1028" t="s">
        <v>44</v>
      </c>
      <c r="E8" s="1028" t="s">
        <v>45</v>
      </c>
      <c r="F8" s="1028" t="s">
        <v>48</v>
      </c>
      <c r="G8" s="1028"/>
      <c r="H8" s="1028" t="s">
        <v>44</v>
      </c>
      <c r="I8" s="1028" t="s">
        <v>45</v>
      </c>
      <c r="J8" s="1028" t="s">
        <v>48</v>
      </c>
      <c r="K8" s="1028"/>
      <c r="L8" s="1028" t="s">
        <v>16</v>
      </c>
      <c r="M8" s="1028" t="s">
        <v>15</v>
      </c>
      <c r="N8" s="1028"/>
      <c r="O8" s="1028" t="s">
        <v>16</v>
      </c>
      <c r="P8" s="1028" t="s">
        <v>15</v>
      </c>
    </row>
    <row r="9" spans="1:16" ht="44.25" customHeight="1">
      <c r="A9" s="1045"/>
      <c r="B9" s="1046"/>
      <c r="C9" s="1049"/>
      <c r="D9" s="1028"/>
      <c r="E9" s="1028"/>
      <c r="F9" s="1028"/>
      <c r="G9" s="1028"/>
      <c r="H9" s="1028"/>
      <c r="I9" s="1028"/>
      <c r="J9" s="1028"/>
      <c r="K9" s="1028"/>
      <c r="L9" s="1028"/>
      <c r="M9" s="1028"/>
      <c r="N9" s="1028"/>
      <c r="O9" s="1028"/>
      <c r="P9" s="1028"/>
    </row>
    <row r="10" spans="1:16" ht="15" customHeight="1">
      <c r="A10" s="1039" t="s">
        <v>6</v>
      </c>
      <c r="B10" s="1040"/>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033" t="s">
        <v>407</v>
      </c>
      <c r="B11" s="1034"/>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035" t="s">
        <v>408</v>
      </c>
      <c r="B12" s="1036"/>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037" t="s">
        <v>41</v>
      </c>
      <c r="B13" s="1038"/>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20" t="s">
        <v>461</v>
      </c>
      <c r="C28" s="1021"/>
      <c r="D28" s="1021"/>
      <c r="E28" s="1021"/>
      <c r="F28" s="132"/>
      <c r="G28" s="132"/>
      <c r="H28" s="132"/>
      <c r="I28" s="132"/>
      <c r="J28" s="132"/>
      <c r="K28" s="1015" t="s">
        <v>462</v>
      </c>
      <c r="L28" s="1015"/>
      <c r="M28" s="1015"/>
      <c r="N28" s="1015"/>
      <c r="O28" s="1015"/>
      <c r="P28" s="1015"/>
      <c r="AG28" s="82" t="s">
        <v>396</v>
      </c>
      <c r="AI28" s="122">
        <f>82/88</f>
        <v>0.9318181818181818</v>
      </c>
    </row>
    <row r="29" spans="2:16" ht="16.5">
      <c r="B29" s="1021"/>
      <c r="C29" s="1021"/>
      <c r="D29" s="1021"/>
      <c r="E29" s="1021"/>
      <c r="F29" s="132"/>
      <c r="G29" s="132"/>
      <c r="H29" s="132"/>
      <c r="I29" s="132"/>
      <c r="J29" s="132"/>
      <c r="K29" s="1015"/>
      <c r="L29" s="1015"/>
      <c r="M29" s="1015"/>
      <c r="N29" s="1015"/>
      <c r="O29" s="1015"/>
      <c r="P29" s="1015"/>
    </row>
    <row r="30" spans="2:16" ht="21" customHeight="1">
      <c r="B30" s="1021"/>
      <c r="C30" s="1021"/>
      <c r="D30" s="1021"/>
      <c r="E30" s="1021"/>
      <c r="F30" s="132"/>
      <c r="G30" s="132"/>
      <c r="H30" s="132"/>
      <c r="I30" s="132"/>
      <c r="J30" s="132"/>
      <c r="K30" s="1015"/>
      <c r="L30" s="1015"/>
      <c r="M30" s="1015"/>
      <c r="N30" s="1015"/>
      <c r="O30" s="1015"/>
      <c r="P30" s="1015"/>
    </row>
    <row r="32" spans="2:16" ht="16.5" customHeight="1">
      <c r="B32" s="1023" t="s">
        <v>399</v>
      </c>
      <c r="C32" s="1023"/>
      <c r="D32" s="1023"/>
      <c r="E32" s="133"/>
      <c r="F32" s="133"/>
      <c r="G32" s="133"/>
      <c r="H32" s="133"/>
      <c r="I32" s="133"/>
      <c r="J32" s="133"/>
      <c r="K32" s="1022" t="s">
        <v>463</v>
      </c>
      <c r="L32" s="1022"/>
      <c r="M32" s="1022"/>
      <c r="N32" s="1022"/>
      <c r="O32" s="1022"/>
      <c r="P32" s="1022"/>
    </row>
    <row r="33" ht="12.75" customHeight="1"/>
    <row r="34" spans="2:5" ht="15.75">
      <c r="B34" s="134"/>
      <c r="C34" s="134"/>
      <c r="D34" s="134"/>
      <c r="E34" s="134"/>
    </row>
    <row r="35" ht="15.75" hidden="1"/>
    <row r="36" spans="2:16" ht="15.75">
      <c r="B36" s="1018" t="s">
        <v>352</v>
      </c>
      <c r="C36" s="1018"/>
      <c r="D36" s="1018"/>
      <c r="E36" s="1018"/>
      <c r="F36" s="135"/>
      <c r="G36" s="135"/>
      <c r="H36" s="135"/>
      <c r="I36" s="135"/>
      <c r="K36" s="1019" t="s">
        <v>353</v>
      </c>
      <c r="L36" s="1019"/>
      <c r="M36" s="1019"/>
      <c r="N36" s="1019"/>
      <c r="O36" s="1019"/>
      <c r="P36" s="1019"/>
    </row>
    <row r="39" ht="15.75">
      <c r="A39" s="137" t="s">
        <v>49</v>
      </c>
    </row>
    <row r="40" spans="1:6" ht="15.75">
      <c r="A40" s="138"/>
      <c r="B40" s="139" t="s">
        <v>59</v>
      </c>
      <c r="C40" s="139"/>
      <c r="D40" s="139"/>
      <c r="E40" s="139"/>
      <c r="F40" s="139"/>
    </row>
    <row r="41" spans="1:14" ht="15.75" customHeight="1">
      <c r="A41" s="140" t="s">
        <v>27</v>
      </c>
      <c r="B41" s="1017" t="s">
        <v>63</v>
      </c>
      <c r="C41" s="1017"/>
      <c r="D41" s="1017"/>
      <c r="E41" s="1017"/>
      <c r="F41" s="1017"/>
      <c r="G41" s="140"/>
      <c r="H41" s="140"/>
      <c r="I41" s="140"/>
      <c r="J41" s="140"/>
      <c r="K41" s="140"/>
      <c r="L41" s="140"/>
      <c r="M41" s="140"/>
      <c r="N41" s="140"/>
    </row>
    <row r="42" spans="1:14" ht="15" customHeight="1">
      <c r="A42" s="140"/>
      <c r="B42" s="1016" t="s">
        <v>66</v>
      </c>
      <c r="C42" s="1016"/>
      <c r="D42" s="1016"/>
      <c r="E42" s="1016"/>
      <c r="F42" s="1016"/>
      <c r="G42" s="1016"/>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N7:N9"/>
    <mergeCell ref="N6:P6"/>
    <mergeCell ref="O7:P7"/>
    <mergeCell ref="L7:M7"/>
    <mergeCell ref="A11:B11"/>
    <mergeCell ref="P8:P9"/>
    <mergeCell ref="O8:O9"/>
    <mergeCell ref="M1:P1"/>
    <mergeCell ref="M2:P2"/>
    <mergeCell ref="M3:P3"/>
    <mergeCell ref="H8:H9"/>
    <mergeCell ref="L8:L9"/>
    <mergeCell ref="M8:M9"/>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35"/>
  <sheetViews>
    <sheetView showZeros="0" view="pageBreakPreview" zoomScale="85" zoomScaleSheetLayoutView="85" zoomScalePageLayoutView="0" workbookViewId="0" topLeftCell="A4">
      <selection activeCell="C12" sqref="C12"/>
    </sheetView>
  </sheetViews>
  <sheetFormatPr defaultColWidth="9.00390625" defaultRowHeight="15.75"/>
  <cols>
    <col min="1" max="1" width="3.75390625" style="652" customWidth="1"/>
    <col min="2" max="2" width="17.25390625" style="652" customWidth="1"/>
    <col min="3" max="3" width="9.625" style="652" customWidth="1"/>
    <col min="4" max="5" width="5.625" style="652" customWidth="1"/>
    <col min="6" max="7" width="6.25390625" style="652" customWidth="1"/>
    <col min="8" max="8" width="5.625" style="652" customWidth="1"/>
    <col min="9" max="9" width="6.00390625" style="652" customWidth="1"/>
    <col min="10" max="10" width="6.125" style="652" customWidth="1"/>
    <col min="11" max="12" width="5.625" style="652" customWidth="1"/>
    <col min="13" max="13" width="6.125" style="652" customWidth="1"/>
    <col min="14" max="15" width="6.25390625" style="652" customWidth="1"/>
    <col min="16" max="18" width="5.625" style="652" customWidth="1"/>
    <col min="19" max="19" width="5.875" style="652" customWidth="1"/>
    <col min="20" max="20" width="5.625" style="652" customWidth="1"/>
    <col min="21" max="16384" width="9.00390625" style="652" customWidth="1"/>
  </cols>
  <sheetData>
    <row r="1" spans="1:20" ht="16.5">
      <c r="A1" s="796" t="s">
        <v>255</v>
      </c>
      <c r="B1" s="512"/>
      <c r="C1" s="512"/>
      <c r="D1" s="509"/>
      <c r="E1" s="1564" t="s">
        <v>256</v>
      </c>
      <c r="F1" s="1564"/>
      <c r="G1" s="1564"/>
      <c r="H1" s="1564"/>
      <c r="I1" s="1564"/>
      <c r="J1" s="1564"/>
      <c r="K1" s="1564"/>
      <c r="L1" s="1564"/>
      <c r="M1" s="1564"/>
      <c r="N1" s="1564"/>
      <c r="O1" s="651"/>
      <c r="P1" s="1510" t="s">
        <v>669</v>
      </c>
      <c r="Q1" s="1565"/>
      <c r="R1" s="1565"/>
      <c r="S1" s="1565"/>
      <c r="T1" s="1565"/>
    </row>
    <row r="2" spans="1:20" ht="15.75" customHeight="1">
      <c r="A2" s="1396" t="s">
        <v>344</v>
      </c>
      <c r="B2" s="1396"/>
      <c r="C2" s="1396"/>
      <c r="D2" s="1396"/>
      <c r="E2" s="1566" t="s">
        <v>257</v>
      </c>
      <c r="F2" s="1566"/>
      <c r="G2" s="1566"/>
      <c r="H2" s="1566"/>
      <c r="I2" s="1566"/>
      <c r="J2" s="1566"/>
      <c r="K2" s="1566"/>
      <c r="L2" s="1566"/>
      <c r="M2" s="1566"/>
      <c r="N2" s="1566"/>
      <c r="O2" s="654"/>
      <c r="P2" s="1512" t="str">
        <f>'Thong tin'!B4</f>
        <v>CTHADS Tỉnh Thái Bình</v>
      </c>
      <c r="Q2" s="1512"/>
      <c r="R2" s="1512"/>
      <c r="S2" s="1512"/>
      <c r="T2" s="1512"/>
    </row>
    <row r="3" spans="1:20" ht="17.25">
      <c r="A3" s="1383" t="s">
        <v>345</v>
      </c>
      <c r="B3" s="1383"/>
      <c r="C3" s="1383"/>
      <c r="D3" s="1383"/>
      <c r="E3" s="1513" t="str">
        <f>'Thong tin'!B3</f>
        <v>12 tháng / năm 2016</v>
      </c>
      <c r="F3" s="1513"/>
      <c r="G3" s="1513"/>
      <c r="H3" s="1513"/>
      <c r="I3" s="1513"/>
      <c r="J3" s="1513"/>
      <c r="K3" s="1513"/>
      <c r="L3" s="1513"/>
      <c r="M3" s="1513"/>
      <c r="N3" s="1513"/>
      <c r="O3" s="654"/>
      <c r="P3" s="1556" t="s">
        <v>470</v>
      </c>
      <c r="Q3" s="1556"/>
      <c r="R3" s="1556"/>
      <c r="S3" s="1556"/>
      <c r="T3" s="1556"/>
    </row>
    <row r="4" spans="1:20" ht="18.75" customHeight="1">
      <c r="A4" s="511" t="s">
        <v>217</v>
      </c>
      <c r="B4" s="472"/>
      <c r="C4" s="472"/>
      <c r="D4" s="472"/>
      <c r="E4" s="799"/>
      <c r="F4" s="799"/>
      <c r="G4" s="799"/>
      <c r="H4" s="799"/>
      <c r="I4" s="799"/>
      <c r="J4" s="799"/>
      <c r="K4" s="799"/>
      <c r="L4" s="799"/>
      <c r="M4" s="799"/>
      <c r="N4" s="799"/>
      <c r="O4" s="656"/>
      <c r="P4" s="1512" t="s">
        <v>403</v>
      </c>
      <c r="Q4" s="1556"/>
      <c r="R4" s="1556"/>
      <c r="S4" s="1556"/>
      <c r="T4" s="1556"/>
    </row>
    <row r="5" spans="1:20" ht="29.25" customHeight="1">
      <c r="A5" s="1503" t="s">
        <v>72</v>
      </c>
      <c r="B5" s="1548"/>
      <c r="C5" s="1551" t="s">
        <v>2</v>
      </c>
      <c r="D5" s="1539" t="s">
        <v>258</v>
      </c>
      <c r="E5" s="1540"/>
      <c r="F5" s="1540"/>
      <c r="G5" s="1540"/>
      <c r="H5" s="1540"/>
      <c r="I5" s="1540"/>
      <c r="J5" s="1541"/>
      <c r="K5" s="1557" t="s">
        <v>259</v>
      </c>
      <c r="L5" s="1558"/>
      <c r="M5" s="1558"/>
      <c r="N5" s="1558"/>
      <c r="O5" s="1558"/>
      <c r="P5" s="1558"/>
      <c r="Q5" s="1558"/>
      <c r="R5" s="1558"/>
      <c r="S5" s="1558"/>
      <c r="T5" s="1559"/>
    </row>
    <row r="6" spans="1:20" ht="19.5" customHeight="1">
      <c r="A6" s="1505"/>
      <c r="B6" s="1549"/>
      <c r="C6" s="1552"/>
      <c r="D6" s="1540" t="s">
        <v>7</v>
      </c>
      <c r="E6" s="1540"/>
      <c r="F6" s="1540"/>
      <c r="G6" s="1540"/>
      <c r="H6" s="1540"/>
      <c r="I6" s="1540"/>
      <c r="J6" s="1541"/>
      <c r="K6" s="1560"/>
      <c r="L6" s="1561"/>
      <c r="M6" s="1561"/>
      <c r="N6" s="1561"/>
      <c r="O6" s="1561"/>
      <c r="P6" s="1561"/>
      <c r="Q6" s="1561"/>
      <c r="R6" s="1561"/>
      <c r="S6" s="1561"/>
      <c r="T6" s="1562"/>
    </row>
    <row r="7" spans="1:20" ht="33" customHeight="1">
      <c r="A7" s="1505"/>
      <c r="B7" s="1549"/>
      <c r="C7" s="1552"/>
      <c r="D7" s="1563" t="s">
        <v>260</v>
      </c>
      <c r="E7" s="1547"/>
      <c r="F7" s="1542" t="s">
        <v>261</v>
      </c>
      <c r="G7" s="1547"/>
      <c r="H7" s="1542" t="s">
        <v>262</v>
      </c>
      <c r="I7" s="1547"/>
      <c r="J7" s="1542" t="s">
        <v>263</v>
      </c>
      <c r="K7" s="1544" t="s">
        <v>264</v>
      </c>
      <c r="L7" s="1544"/>
      <c r="M7" s="1544"/>
      <c r="N7" s="1544" t="s">
        <v>265</v>
      </c>
      <c r="O7" s="1544"/>
      <c r="P7" s="1544"/>
      <c r="Q7" s="1542" t="s">
        <v>266</v>
      </c>
      <c r="R7" s="1542" t="s">
        <v>267</v>
      </c>
      <c r="S7" s="1542" t="s">
        <v>268</v>
      </c>
      <c r="T7" s="1542" t="s">
        <v>269</v>
      </c>
    </row>
    <row r="8" spans="1:20" ht="18.75" customHeight="1">
      <c r="A8" s="1505"/>
      <c r="B8" s="1549"/>
      <c r="C8" s="1552"/>
      <c r="D8" s="1563" t="s">
        <v>270</v>
      </c>
      <c r="E8" s="1542" t="s">
        <v>271</v>
      </c>
      <c r="F8" s="1542" t="s">
        <v>270</v>
      </c>
      <c r="G8" s="1542" t="s">
        <v>271</v>
      </c>
      <c r="H8" s="1542" t="s">
        <v>270</v>
      </c>
      <c r="I8" s="1542" t="s">
        <v>272</v>
      </c>
      <c r="J8" s="1542"/>
      <c r="K8" s="1544"/>
      <c r="L8" s="1544"/>
      <c r="M8" s="1544"/>
      <c r="N8" s="1544"/>
      <c r="O8" s="1544"/>
      <c r="P8" s="1544"/>
      <c r="Q8" s="1542"/>
      <c r="R8" s="1542"/>
      <c r="S8" s="1542"/>
      <c r="T8" s="1542"/>
    </row>
    <row r="9" spans="1:20" ht="23.25" customHeight="1">
      <c r="A9" s="1515"/>
      <c r="B9" s="1550"/>
      <c r="C9" s="1553"/>
      <c r="D9" s="1563"/>
      <c r="E9" s="1542"/>
      <c r="F9" s="1542"/>
      <c r="G9" s="1542"/>
      <c r="H9" s="1542"/>
      <c r="I9" s="1542"/>
      <c r="J9" s="1542"/>
      <c r="K9" s="697" t="s">
        <v>273</v>
      </c>
      <c r="L9" s="697" t="s">
        <v>248</v>
      </c>
      <c r="M9" s="697" t="s">
        <v>274</v>
      </c>
      <c r="N9" s="697" t="s">
        <v>273</v>
      </c>
      <c r="O9" s="697" t="s">
        <v>275</v>
      </c>
      <c r="P9" s="697" t="s">
        <v>276</v>
      </c>
      <c r="Q9" s="1542"/>
      <c r="R9" s="1542"/>
      <c r="S9" s="1542"/>
      <c r="T9" s="1542"/>
    </row>
    <row r="10" spans="1:20" s="659" customFormat="1" ht="17.25" customHeight="1">
      <c r="A10" s="1545" t="s">
        <v>6</v>
      </c>
      <c r="B10" s="1546"/>
      <c r="C10" s="698">
        <v>1</v>
      </c>
      <c r="D10" s="699">
        <v>2</v>
      </c>
      <c r="E10" s="699">
        <v>3</v>
      </c>
      <c r="F10" s="699">
        <v>4</v>
      </c>
      <c r="G10" s="699">
        <v>5</v>
      </c>
      <c r="H10" s="699">
        <v>6</v>
      </c>
      <c r="I10" s="699">
        <v>7</v>
      </c>
      <c r="J10" s="699">
        <v>8</v>
      </c>
      <c r="K10" s="699">
        <v>9</v>
      </c>
      <c r="L10" s="699">
        <v>10</v>
      </c>
      <c r="M10" s="699">
        <v>11</v>
      </c>
      <c r="N10" s="699">
        <v>12</v>
      </c>
      <c r="O10" s="699">
        <v>13</v>
      </c>
      <c r="P10" s="699">
        <v>14</v>
      </c>
      <c r="Q10" s="699">
        <v>15</v>
      </c>
      <c r="R10" s="699">
        <v>16</v>
      </c>
      <c r="S10" s="699">
        <v>17</v>
      </c>
      <c r="T10" s="699">
        <v>18</v>
      </c>
    </row>
    <row r="11" spans="1:20" s="659" customFormat="1" ht="19.5" customHeight="1">
      <c r="A11" s="1554" t="s">
        <v>277</v>
      </c>
      <c r="B11" s="1555"/>
      <c r="C11" s="872">
        <f>SUM(C12:C13)</f>
        <v>101</v>
      </c>
      <c r="D11" s="872">
        <f aca="true" t="shared" si="0" ref="D11:T11">SUM(D12:D13)</f>
        <v>2</v>
      </c>
      <c r="E11" s="872">
        <f t="shared" si="0"/>
        <v>0</v>
      </c>
      <c r="F11" s="872">
        <f t="shared" si="0"/>
        <v>85</v>
      </c>
      <c r="G11" s="872">
        <f t="shared" si="0"/>
        <v>10</v>
      </c>
      <c r="H11" s="872">
        <f t="shared" si="0"/>
        <v>0</v>
      </c>
      <c r="I11" s="872">
        <f t="shared" si="0"/>
        <v>3</v>
      </c>
      <c r="J11" s="872">
        <f t="shared" si="0"/>
        <v>0</v>
      </c>
      <c r="K11" s="872">
        <f t="shared" si="0"/>
        <v>0</v>
      </c>
      <c r="L11" s="872">
        <f t="shared" si="0"/>
        <v>19</v>
      </c>
      <c r="M11" s="872">
        <f t="shared" si="0"/>
        <v>45</v>
      </c>
      <c r="N11" s="872">
        <f t="shared" si="0"/>
        <v>11</v>
      </c>
      <c r="O11" s="872">
        <f t="shared" si="0"/>
        <v>41</v>
      </c>
      <c r="P11" s="872">
        <f t="shared" si="0"/>
        <v>43</v>
      </c>
      <c r="Q11" s="872">
        <f t="shared" si="0"/>
        <v>44</v>
      </c>
      <c r="R11" s="872">
        <f t="shared" si="0"/>
        <v>9</v>
      </c>
      <c r="S11" s="872">
        <f t="shared" si="0"/>
        <v>18</v>
      </c>
      <c r="T11" s="872">
        <f t="shared" si="0"/>
        <v>29</v>
      </c>
    </row>
    <row r="12" spans="1:20" s="659" customFormat="1" ht="17.25" customHeight="1">
      <c r="A12" s="874" t="s">
        <v>0</v>
      </c>
      <c r="B12" s="875" t="s">
        <v>98</v>
      </c>
      <c r="C12" s="873">
        <v>24</v>
      </c>
      <c r="D12" s="876">
        <v>2</v>
      </c>
      <c r="E12" s="876">
        <v>0</v>
      </c>
      <c r="F12" s="876">
        <v>22</v>
      </c>
      <c r="G12" s="876">
        <v>0</v>
      </c>
      <c r="H12" s="876">
        <v>0</v>
      </c>
      <c r="I12" s="877">
        <v>0</v>
      </c>
      <c r="J12" s="877">
        <v>0</v>
      </c>
      <c r="K12" s="877">
        <v>0</v>
      </c>
      <c r="L12" s="877">
        <v>9</v>
      </c>
      <c r="M12" s="876">
        <v>11</v>
      </c>
      <c r="N12" s="876">
        <v>6</v>
      </c>
      <c r="O12" s="876">
        <v>6</v>
      </c>
      <c r="P12" s="876">
        <v>11</v>
      </c>
      <c r="Q12" s="876">
        <v>7</v>
      </c>
      <c r="R12" s="878">
        <v>4</v>
      </c>
      <c r="S12" s="878">
        <v>6</v>
      </c>
      <c r="T12" s="878">
        <v>7</v>
      </c>
    </row>
    <row r="13" spans="1:20" s="659" customFormat="1" ht="17.25" customHeight="1">
      <c r="A13" s="879" t="s">
        <v>1</v>
      </c>
      <c r="B13" s="875" t="s">
        <v>19</v>
      </c>
      <c r="C13" s="873">
        <v>77</v>
      </c>
      <c r="D13" s="880">
        <v>0</v>
      </c>
      <c r="E13" s="880">
        <v>0</v>
      </c>
      <c r="F13" s="880">
        <v>63</v>
      </c>
      <c r="G13" s="880">
        <v>10</v>
      </c>
      <c r="H13" s="880">
        <v>0</v>
      </c>
      <c r="I13" s="880">
        <v>3</v>
      </c>
      <c r="J13" s="880">
        <v>0</v>
      </c>
      <c r="K13" s="880">
        <v>0</v>
      </c>
      <c r="L13" s="880">
        <v>10</v>
      </c>
      <c r="M13" s="880">
        <v>34</v>
      </c>
      <c r="N13" s="880">
        <v>5</v>
      </c>
      <c r="O13" s="880">
        <v>35</v>
      </c>
      <c r="P13" s="880">
        <v>32</v>
      </c>
      <c r="Q13" s="880">
        <v>37</v>
      </c>
      <c r="R13" s="880">
        <v>5</v>
      </c>
      <c r="S13" s="880">
        <v>12</v>
      </c>
      <c r="T13" s="880">
        <v>22</v>
      </c>
    </row>
    <row r="14" spans="1:20" s="659" customFormat="1" ht="17.25" customHeight="1">
      <c r="A14" s="881">
        <v>1</v>
      </c>
      <c r="B14" s="882" t="s">
        <v>729</v>
      </c>
      <c r="C14" s="873">
        <v>15</v>
      </c>
      <c r="D14" s="876">
        <v>0</v>
      </c>
      <c r="E14" s="876">
        <v>0</v>
      </c>
      <c r="F14" s="876">
        <v>14</v>
      </c>
      <c r="G14" s="876">
        <v>0</v>
      </c>
      <c r="H14" s="876">
        <v>0</v>
      </c>
      <c r="I14" s="877">
        <v>1</v>
      </c>
      <c r="J14" s="877">
        <v>0</v>
      </c>
      <c r="K14" s="877">
        <v>0</v>
      </c>
      <c r="L14" s="877">
        <v>1</v>
      </c>
      <c r="M14" s="876">
        <v>5</v>
      </c>
      <c r="N14" s="876">
        <v>1</v>
      </c>
      <c r="O14" s="876">
        <v>8</v>
      </c>
      <c r="P14" s="876">
        <v>6</v>
      </c>
      <c r="Q14" s="867">
        <v>6</v>
      </c>
      <c r="R14" s="867">
        <v>1</v>
      </c>
      <c r="S14" s="867">
        <v>3</v>
      </c>
      <c r="T14" s="878">
        <v>5</v>
      </c>
    </row>
    <row r="15" spans="1:20" s="659" customFormat="1" ht="17.25" customHeight="1">
      <c r="A15" s="881">
        <v>2</v>
      </c>
      <c r="B15" s="882" t="s">
        <v>730</v>
      </c>
      <c r="C15" s="873">
        <v>9</v>
      </c>
      <c r="D15" s="876">
        <v>0</v>
      </c>
      <c r="E15" s="876">
        <v>0</v>
      </c>
      <c r="F15" s="876">
        <v>7</v>
      </c>
      <c r="G15" s="876">
        <v>2</v>
      </c>
      <c r="H15" s="876">
        <v>0</v>
      </c>
      <c r="I15" s="877">
        <v>0</v>
      </c>
      <c r="J15" s="877">
        <v>0</v>
      </c>
      <c r="K15" s="877">
        <v>0</v>
      </c>
      <c r="L15" s="877">
        <v>1</v>
      </c>
      <c r="M15" s="876">
        <v>6</v>
      </c>
      <c r="N15" s="876">
        <v>0</v>
      </c>
      <c r="O15" s="876">
        <v>4</v>
      </c>
      <c r="P15" s="876">
        <v>5</v>
      </c>
      <c r="Q15" s="867">
        <v>4</v>
      </c>
      <c r="R15" s="867">
        <v>1</v>
      </c>
      <c r="S15" s="867">
        <v>1</v>
      </c>
      <c r="T15" s="878">
        <v>3</v>
      </c>
    </row>
    <row r="16" spans="1:20" s="659" customFormat="1" ht="17.25" customHeight="1">
      <c r="A16" s="881">
        <v>3</v>
      </c>
      <c r="B16" s="882" t="s">
        <v>731</v>
      </c>
      <c r="C16" s="873">
        <v>10</v>
      </c>
      <c r="D16" s="876">
        <v>0</v>
      </c>
      <c r="E16" s="876">
        <v>0</v>
      </c>
      <c r="F16" s="876">
        <v>5</v>
      </c>
      <c r="G16" s="876">
        <v>2</v>
      </c>
      <c r="H16" s="876">
        <v>0</v>
      </c>
      <c r="I16" s="877">
        <v>2</v>
      </c>
      <c r="J16" s="877">
        <v>0</v>
      </c>
      <c r="K16" s="877">
        <v>0</v>
      </c>
      <c r="L16" s="877">
        <v>1</v>
      </c>
      <c r="M16" s="876">
        <v>4</v>
      </c>
      <c r="N16" s="876">
        <v>1</v>
      </c>
      <c r="O16" s="876">
        <v>2</v>
      </c>
      <c r="P16" s="876">
        <v>5</v>
      </c>
      <c r="Q16" s="867">
        <v>4</v>
      </c>
      <c r="R16" s="867">
        <v>1</v>
      </c>
      <c r="S16" s="867">
        <v>1</v>
      </c>
      <c r="T16" s="878">
        <v>3</v>
      </c>
    </row>
    <row r="17" spans="1:20" s="659" customFormat="1" ht="17.25" customHeight="1">
      <c r="A17" s="881">
        <v>4</v>
      </c>
      <c r="B17" s="882" t="s">
        <v>732</v>
      </c>
      <c r="C17" s="873">
        <v>7</v>
      </c>
      <c r="D17" s="876">
        <v>0</v>
      </c>
      <c r="E17" s="876">
        <v>0</v>
      </c>
      <c r="F17" s="876">
        <v>6</v>
      </c>
      <c r="G17" s="876">
        <v>1</v>
      </c>
      <c r="H17" s="876">
        <v>0</v>
      </c>
      <c r="I17" s="877">
        <v>0</v>
      </c>
      <c r="J17" s="877">
        <v>0</v>
      </c>
      <c r="K17" s="877">
        <v>0</v>
      </c>
      <c r="L17" s="877">
        <v>1</v>
      </c>
      <c r="M17" s="876">
        <v>3</v>
      </c>
      <c r="N17" s="876">
        <v>0</v>
      </c>
      <c r="O17" s="876">
        <v>4</v>
      </c>
      <c r="P17" s="876">
        <v>2</v>
      </c>
      <c r="Q17" s="867">
        <v>5</v>
      </c>
      <c r="R17" s="867">
        <v>0</v>
      </c>
      <c r="S17" s="867">
        <v>0</v>
      </c>
      <c r="T17" s="878">
        <v>2</v>
      </c>
    </row>
    <row r="18" spans="1:20" s="659" customFormat="1" ht="17.25" customHeight="1">
      <c r="A18" s="881">
        <v>5</v>
      </c>
      <c r="B18" s="882" t="s">
        <v>733</v>
      </c>
      <c r="C18" s="873">
        <v>10</v>
      </c>
      <c r="D18" s="876">
        <v>0</v>
      </c>
      <c r="E18" s="876">
        <v>0</v>
      </c>
      <c r="F18" s="876">
        <v>9</v>
      </c>
      <c r="G18" s="876">
        <v>1</v>
      </c>
      <c r="H18" s="876">
        <v>0</v>
      </c>
      <c r="I18" s="877">
        <v>0</v>
      </c>
      <c r="J18" s="877">
        <v>0</v>
      </c>
      <c r="K18" s="877">
        <v>0</v>
      </c>
      <c r="L18" s="877">
        <v>2</v>
      </c>
      <c r="M18" s="876">
        <v>4</v>
      </c>
      <c r="N18" s="876">
        <v>1</v>
      </c>
      <c r="O18" s="876">
        <v>4</v>
      </c>
      <c r="P18" s="876">
        <v>3</v>
      </c>
      <c r="Q18" s="867">
        <v>4</v>
      </c>
      <c r="R18" s="867">
        <v>1</v>
      </c>
      <c r="S18" s="867">
        <v>2</v>
      </c>
      <c r="T18" s="878">
        <v>3</v>
      </c>
    </row>
    <row r="19" spans="1:20" s="659" customFormat="1" ht="17.25" customHeight="1">
      <c r="A19" s="881">
        <v>6</v>
      </c>
      <c r="B19" s="882" t="s">
        <v>734</v>
      </c>
      <c r="C19" s="873">
        <v>10</v>
      </c>
      <c r="D19" s="876">
        <v>0</v>
      </c>
      <c r="E19" s="876">
        <v>0</v>
      </c>
      <c r="F19" s="876">
        <v>10</v>
      </c>
      <c r="G19" s="876">
        <v>0</v>
      </c>
      <c r="H19" s="876">
        <v>0</v>
      </c>
      <c r="I19" s="877">
        <v>0</v>
      </c>
      <c r="J19" s="877">
        <v>0</v>
      </c>
      <c r="K19" s="877">
        <v>0</v>
      </c>
      <c r="L19" s="877">
        <v>3</v>
      </c>
      <c r="M19" s="876">
        <v>4</v>
      </c>
      <c r="N19" s="876">
        <v>1</v>
      </c>
      <c r="O19" s="876">
        <v>5</v>
      </c>
      <c r="P19" s="876">
        <v>4</v>
      </c>
      <c r="Q19" s="867">
        <v>7</v>
      </c>
      <c r="R19" s="867">
        <v>0</v>
      </c>
      <c r="S19" s="867">
        <v>1</v>
      </c>
      <c r="T19" s="878">
        <v>2</v>
      </c>
    </row>
    <row r="20" spans="1:20" s="659" customFormat="1" ht="17.25" customHeight="1">
      <c r="A20" s="881">
        <v>7</v>
      </c>
      <c r="B20" s="882" t="s">
        <v>735</v>
      </c>
      <c r="C20" s="873">
        <v>6</v>
      </c>
      <c r="D20" s="876">
        <v>0</v>
      </c>
      <c r="E20" s="876">
        <v>0</v>
      </c>
      <c r="F20" s="876">
        <v>5</v>
      </c>
      <c r="G20" s="876">
        <v>1</v>
      </c>
      <c r="H20" s="876">
        <v>0</v>
      </c>
      <c r="I20" s="877">
        <v>0</v>
      </c>
      <c r="J20" s="877">
        <v>0</v>
      </c>
      <c r="K20" s="877">
        <v>0</v>
      </c>
      <c r="L20" s="877">
        <v>1</v>
      </c>
      <c r="M20" s="876">
        <v>3</v>
      </c>
      <c r="N20" s="876">
        <v>1</v>
      </c>
      <c r="O20" s="876">
        <v>2</v>
      </c>
      <c r="P20" s="876">
        <v>3</v>
      </c>
      <c r="Q20" s="867">
        <v>4</v>
      </c>
      <c r="R20" s="867">
        <v>0</v>
      </c>
      <c r="S20" s="867">
        <v>1</v>
      </c>
      <c r="T20" s="878">
        <v>1</v>
      </c>
    </row>
    <row r="21" spans="1:20" s="659" customFormat="1" ht="17.25" customHeight="1">
      <c r="A21" s="881">
        <v>8</v>
      </c>
      <c r="B21" s="882" t="s">
        <v>736</v>
      </c>
      <c r="C21" s="873">
        <v>10</v>
      </c>
      <c r="D21" s="876">
        <v>0</v>
      </c>
      <c r="E21" s="876">
        <v>0</v>
      </c>
      <c r="F21" s="876">
        <v>7</v>
      </c>
      <c r="G21" s="876">
        <v>3</v>
      </c>
      <c r="H21" s="876">
        <v>0</v>
      </c>
      <c r="I21" s="877">
        <v>0</v>
      </c>
      <c r="J21" s="877">
        <v>0</v>
      </c>
      <c r="K21" s="877">
        <v>0</v>
      </c>
      <c r="L21" s="877">
        <v>0</v>
      </c>
      <c r="M21" s="876">
        <v>5</v>
      </c>
      <c r="N21" s="876">
        <v>0</v>
      </c>
      <c r="O21" s="876">
        <v>6</v>
      </c>
      <c r="P21" s="876">
        <v>4</v>
      </c>
      <c r="Q21" s="867">
        <v>3</v>
      </c>
      <c r="R21" s="867">
        <v>1</v>
      </c>
      <c r="S21" s="867">
        <v>3</v>
      </c>
      <c r="T21" s="878">
        <v>3</v>
      </c>
    </row>
    <row r="22" spans="1:17" ht="6.75" customHeight="1">
      <c r="A22" s="677"/>
      <c r="B22" s="677"/>
      <c r="C22" s="677"/>
      <c r="D22" s="677"/>
      <c r="E22" s="677"/>
      <c r="F22" s="677"/>
      <c r="G22" s="677"/>
      <c r="H22" s="677"/>
      <c r="I22" s="677"/>
      <c r="J22" s="677"/>
      <c r="K22" s="677"/>
      <c r="L22" s="677"/>
      <c r="M22" s="677"/>
      <c r="N22" s="677"/>
      <c r="O22" s="677"/>
      <c r="P22" s="677"/>
      <c r="Q22" s="677"/>
    </row>
    <row r="23" spans="1:20" ht="15.75" customHeight="1">
      <c r="A23" s="669"/>
      <c r="B23" s="1477"/>
      <c r="C23" s="1477"/>
      <c r="D23" s="1477"/>
      <c r="E23" s="1477"/>
      <c r="F23" s="1477"/>
      <c r="G23" s="700"/>
      <c r="H23" s="700"/>
      <c r="I23" s="700"/>
      <c r="J23" s="700"/>
      <c r="K23" s="700"/>
      <c r="L23" s="761"/>
      <c r="M23" s="1518" t="str">
        <f>'Thong tin'!B8</f>
        <v>Thái Bình, ngày 05 tháng 10 năm 2016</v>
      </c>
      <c r="N23" s="1518"/>
      <c r="O23" s="1518"/>
      <c r="P23" s="1518"/>
      <c r="Q23" s="1518"/>
      <c r="R23" s="1518"/>
      <c r="S23" s="1518"/>
      <c r="T23" s="1518"/>
    </row>
    <row r="24" spans="1:20" ht="15.75" customHeight="1">
      <c r="A24" s="669"/>
      <c r="B24" s="901"/>
      <c r="C24" s="901"/>
      <c r="D24" s="901"/>
      <c r="E24" s="901"/>
      <c r="F24" s="901"/>
      <c r="G24" s="700"/>
      <c r="H24" s="700"/>
      <c r="I24" s="700"/>
      <c r="J24" s="700"/>
      <c r="K24" s="700"/>
      <c r="L24" s="761"/>
      <c r="M24" s="1473" t="str">
        <f>'Thong tin'!B9</f>
        <v>KT. CỤC TRƯỞNG</v>
      </c>
      <c r="N24" s="1473"/>
      <c r="O24" s="1473"/>
      <c r="P24" s="1473"/>
      <c r="Q24" s="1473"/>
      <c r="R24" s="1473"/>
      <c r="S24" s="1473"/>
      <c r="T24" s="1473"/>
    </row>
    <row r="25" spans="1:20" ht="18.75" customHeight="1">
      <c r="A25" s="669"/>
      <c r="B25" s="1479" t="s">
        <v>250</v>
      </c>
      <c r="C25" s="1479"/>
      <c r="D25" s="1479"/>
      <c r="E25" s="1479"/>
      <c r="F25" s="673"/>
      <c r="G25" s="673"/>
      <c r="H25" s="673"/>
      <c r="I25" s="673"/>
      <c r="J25" s="673"/>
      <c r="K25" s="673"/>
      <c r="L25" s="761"/>
      <c r="M25" s="1473" t="str">
        <f>'Thong tin'!B7</f>
        <v>PHÓ CỤC TRƯỞNG</v>
      </c>
      <c r="N25" s="1473"/>
      <c r="O25" s="1473"/>
      <c r="P25" s="1473"/>
      <c r="Q25" s="1473"/>
      <c r="R25" s="1473"/>
      <c r="S25" s="1473"/>
      <c r="T25" s="1473"/>
    </row>
    <row r="26" spans="1:20" ht="18.75">
      <c r="A26" s="677"/>
      <c r="B26" s="1472"/>
      <c r="C26" s="1472"/>
      <c r="D26" s="1472"/>
      <c r="E26" s="1472"/>
      <c r="F26" s="763"/>
      <c r="G26" s="763"/>
      <c r="H26" s="763"/>
      <c r="I26" s="763"/>
      <c r="J26" s="763"/>
      <c r="K26" s="763"/>
      <c r="L26" s="763"/>
      <c r="M26" s="1473"/>
      <c r="N26" s="1473"/>
      <c r="O26" s="1473"/>
      <c r="P26" s="1473"/>
      <c r="Q26" s="1473"/>
      <c r="R26" s="1473"/>
      <c r="S26" s="1473"/>
      <c r="T26" s="1473"/>
    </row>
    <row r="27" spans="1:20" ht="18.75">
      <c r="A27" s="677"/>
      <c r="B27" s="763"/>
      <c r="C27" s="763"/>
      <c r="D27" s="763"/>
      <c r="E27" s="763"/>
      <c r="F27" s="763"/>
      <c r="G27" s="763"/>
      <c r="H27" s="763"/>
      <c r="I27" s="763"/>
      <c r="J27" s="763"/>
      <c r="K27" s="763"/>
      <c r="L27" s="763"/>
      <c r="M27" s="763"/>
      <c r="N27" s="763"/>
      <c r="O27" s="763"/>
      <c r="P27" s="763"/>
      <c r="Q27" s="763"/>
      <c r="R27" s="761"/>
      <c r="S27" s="761"/>
      <c r="T27" s="761"/>
    </row>
    <row r="28" spans="2:20" ht="18">
      <c r="B28" s="1543"/>
      <c r="C28" s="1543"/>
      <c r="D28" s="1543"/>
      <c r="E28" s="1543"/>
      <c r="F28" s="1543"/>
      <c r="G28" s="770"/>
      <c r="H28" s="770"/>
      <c r="I28" s="770"/>
      <c r="J28" s="770"/>
      <c r="K28" s="770"/>
      <c r="L28" s="770"/>
      <c r="M28" s="770"/>
      <c r="N28" s="1543"/>
      <c r="O28" s="1543"/>
      <c r="P28" s="1543"/>
      <c r="Q28" s="1543"/>
      <c r="R28" s="1543"/>
      <c r="S28" s="1543"/>
      <c r="T28" s="761"/>
    </row>
    <row r="29" spans="2:20" ht="18">
      <c r="B29" s="761"/>
      <c r="C29" s="761"/>
      <c r="D29" s="761"/>
      <c r="E29" s="761"/>
      <c r="F29" s="761"/>
      <c r="G29" s="761"/>
      <c r="H29" s="761"/>
      <c r="I29" s="761"/>
      <c r="J29" s="761"/>
      <c r="K29" s="761"/>
      <c r="L29" s="761"/>
      <c r="M29" s="761"/>
      <c r="N29" s="761"/>
      <c r="O29" s="761"/>
      <c r="P29" s="761"/>
      <c r="Q29" s="761"/>
      <c r="R29" s="761"/>
      <c r="S29" s="761"/>
      <c r="T29" s="761"/>
    </row>
    <row r="30" spans="2:20" ht="18.75">
      <c r="B30" s="1399" t="str">
        <f>'Thong tin'!B5</f>
        <v>Vũ Văn Tuyên</v>
      </c>
      <c r="C30" s="1399"/>
      <c r="D30" s="1399"/>
      <c r="E30" s="1399"/>
      <c r="F30" s="771"/>
      <c r="G30" s="771"/>
      <c r="H30" s="771"/>
      <c r="I30" s="761"/>
      <c r="J30" s="761"/>
      <c r="K30" s="761"/>
      <c r="L30" s="761"/>
      <c r="M30" s="1399" t="str">
        <f>'Thong tin'!B6</f>
        <v>Nguyễn Thái Bình</v>
      </c>
      <c r="N30" s="1399"/>
      <c r="O30" s="1399"/>
      <c r="P30" s="1399"/>
      <c r="Q30" s="1399"/>
      <c r="R30" s="1399"/>
      <c r="S30" s="1399"/>
      <c r="T30" s="1399"/>
    </row>
    <row r="31" spans="2:20" ht="18.75">
      <c r="B31" s="593"/>
      <c r="C31" s="593"/>
      <c r="D31" s="593"/>
      <c r="E31" s="593"/>
      <c r="F31" s="679"/>
      <c r="G31" s="679"/>
      <c r="H31" s="679"/>
      <c r="I31" s="635"/>
      <c r="J31" s="635"/>
      <c r="K31" s="635"/>
      <c r="L31" s="635"/>
      <c r="M31" s="591"/>
      <c r="N31" s="591"/>
      <c r="O31" s="591"/>
      <c r="P31" s="591"/>
      <c r="Q31" s="591"/>
      <c r="R31" s="591"/>
      <c r="S31" s="591"/>
      <c r="T31" s="591"/>
    </row>
    <row r="32" spans="2:20" ht="18.75">
      <c r="B32" s="593"/>
      <c r="C32" s="593"/>
      <c r="D32" s="593"/>
      <c r="E32" s="593"/>
      <c r="F32" s="679"/>
      <c r="G32" s="679"/>
      <c r="H32" s="679"/>
      <c r="I32" s="635"/>
      <c r="J32" s="635"/>
      <c r="K32" s="635"/>
      <c r="L32" s="635"/>
      <c r="M32" s="591"/>
      <c r="N32" s="591"/>
      <c r="O32" s="591"/>
      <c r="P32" s="591"/>
      <c r="Q32" s="591"/>
      <c r="R32" s="591"/>
      <c r="S32" s="591"/>
      <c r="T32" s="591"/>
    </row>
    <row r="33" s="702" customFormat="1" ht="15" hidden="1">
      <c r="A33" s="701" t="s">
        <v>226</v>
      </c>
    </row>
    <row r="34" spans="2:8" s="703" customFormat="1" ht="15" hidden="1">
      <c r="B34" s="704" t="s">
        <v>278</v>
      </c>
      <c r="C34" s="704"/>
      <c r="D34" s="704"/>
      <c r="E34" s="704"/>
      <c r="F34" s="704"/>
      <c r="G34" s="704"/>
      <c r="H34" s="704"/>
    </row>
    <row r="35" spans="2:8" s="705" customFormat="1" ht="15" hidden="1">
      <c r="B35" s="704" t="s">
        <v>279</v>
      </c>
      <c r="C35" s="643"/>
      <c r="D35" s="643"/>
      <c r="E35" s="643"/>
      <c r="F35" s="643"/>
      <c r="G35" s="643"/>
      <c r="H35" s="643"/>
    </row>
    <row r="36" ht="12.75" hidden="1"/>
    <row r="37" ht="12.75" hidden="1"/>
    <row r="38" ht="12.75" hidden="1"/>
    <row r="39" ht="12.75" hidden="1"/>
    <row r="40" ht="12.75" hidden="1"/>
  </sheetData>
  <sheetProtection/>
  <mergeCells count="43">
    <mergeCell ref="E1:N1"/>
    <mergeCell ref="P1:T1"/>
    <mergeCell ref="A2:D2"/>
    <mergeCell ref="E2:N2"/>
    <mergeCell ref="P2:T2"/>
    <mergeCell ref="D7:E7"/>
    <mergeCell ref="F7:G7"/>
    <mergeCell ref="J7:J9"/>
    <mergeCell ref="K7:M8"/>
    <mergeCell ref="E3:N3"/>
    <mergeCell ref="P3:T3"/>
    <mergeCell ref="P4:T4"/>
    <mergeCell ref="E8:E9"/>
    <mergeCell ref="F8:F9"/>
    <mergeCell ref="G8:G9"/>
    <mergeCell ref="K5:T6"/>
    <mergeCell ref="D6:J6"/>
    <mergeCell ref="A3:D3"/>
    <mergeCell ref="Q7:Q9"/>
    <mergeCell ref="D8:D9"/>
    <mergeCell ref="B30:E30"/>
    <mergeCell ref="M30:T30"/>
    <mergeCell ref="B25:E25"/>
    <mergeCell ref="M25:T25"/>
    <mergeCell ref="B26:E26"/>
    <mergeCell ref="A5:B9"/>
    <mergeCell ref="C5:C9"/>
    <mergeCell ref="A11:B11"/>
    <mergeCell ref="M26:T26"/>
    <mergeCell ref="B28:F28"/>
    <mergeCell ref="T7:T9"/>
    <mergeCell ref="R7:R9"/>
    <mergeCell ref="S7:S9"/>
    <mergeCell ref="H7:I7"/>
    <mergeCell ref="M24:T24"/>
    <mergeCell ref="M23:T23"/>
    <mergeCell ref="D5:J5"/>
    <mergeCell ref="I8:I9"/>
    <mergeCell ref="B23:F23"/>
    <mergeCell ref="N28:S28"/>
    <mergeCell ref="H8:H9"/>
    <mergeCell ref="N7:P8"/>
    <mergeCell ref="A10:B10"/>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1">
      <selection activeCell="C11" sqref="C11"/>
    </sheetView>
  </sheetViews>
  <sheetFormatPr defaultColWidth="9.00390625" defaultRowHeight="15.75"/>
  <cols>
    <col min="1" max="1" width="4.75390625" style="707" customWidth="1"/>
    <col min="2" max="2" width="26.125" style="707" customWidth="1"/>
    <col min="3" max="3" width="11.625" style="706" customWidth="1"/>
    <col min="4" max="7" width="8.00390625" style="706" customWidth="1"/>
    <col min="8" max="9" width="12.125" style="706" customWidth="1"/>
    <col min="10" max="10" width="11.125" style="706" customWidth="1"/>
    <col min="11" max="11" width="15.25390625" style="706" customWidth="1"/>
    <col min="12" max="12" width="11.125" style="706" customWidth="1"/>
    <col min="13" max="16384" width="9.00390625" style="706" customWidth="1"/>
  </cols>
  <sheetData>
    <row r="1" spans="1:12" ht="21" customHeight="1">
      <c r="A1" s="1445" t="s">
        <v>280</v>
      </c>
      <c r="B1" s="1445"/>
      <c r="C1" s="596"/>
      <c r="D1" s="1485" t="s">
        <v>670</v>
      </c>
      <c r="E1" s="1485"/>
      <c r="F1" s="1485"/>
      <c r="G1" s="1485"/>
      <c r="H1" s="1485"/>
      <c r="I1" s="1485"/>
      <c r="J1" s="1573" t="s">
        <v>671</v>
      </c>
      <c r="K1" s="1574"/>
      <c r="L1" s="1574"/>
    </row>
    <row r="2" spans="1:12" ht="15.75" customHeight="1">
      <c r="A2" s="1439" t="s">
        <v>344</v>
      </c>
      <c r="B2" s="1440"/>
      <c r="C2" s="1440"/>
      <c r="D2" s="1485"/>
      <c r="E2" s="1485"/>
      <c r="F2" s="1485"/>
      <c r="G2" s="1485"/>
      <c r="H2" s="1485"/>
      <c r="I2" s="1485"/>
      <c r="J2" s="1572" t="str">
        <f>'Thong tin'!B4</f>
        <v>CTHADS Tỉnh Thái Bình</v>
      </c>
      <c r="K2" s="1572"/>
      <c r="L2" s="1572"/>
    </row>
    <row r="3" spans="1:12" ht="18.75" customHeight="1">
      <c r="A3" s="754" t="s">
        <v>676</v>
      </c>
      <c r="B3" s="578"/>
      <c r="C3" s="578"/>
      <c r="D3" s="1509" t="str">
        <f>'Thong tin'!B3</f>
        <v>12 tháng / năm 2016</v>
      </c>
      <c r="E3" s="1509"/>
      <c r="F3" s="1509"/>
      <c r="G3" s="1509"/>
      <c r="H3" s="1509"/>
      <c r="I3" s="1509"/>
      <c r="J3" s="1575" t="s">
        <v>672</v>
      </c>
      <c r="K3" s="1576"/>
      <c r="L3" s="1576"/>
    </row>
    <row r="4" spans="1:12" ht="16.5" customHeight="1">
      <c r="A4" s="1443" t="s">
        <v>402</v>
      </c>
      <c r="B4" s="1443"/>
      <c r="C4" s="1443"/>
      <c r="D4" s="772"/>
      <c r="E4" s="772"/>
      <c r="F4" s="772"/>
      <c r="G4" s="772"/>
      <c r="H4" s="772"/>
      <c r="I4" s="772"/>
      <c r="J4" s="1577" t="s">
        <v>412</v>
      </c>
      <c r="K4" s="1578"/>
      <c r="L4" s="1578"/>
    </row>
    <row r="5" spans="3:12" ht="15.75" customHeight="1">
      <c r="C5" s="790"/>
      <c r="D5" s="790"/>
      <c r="H5" s="791"/>
      <c r="I5" s="791"/>
      <c r="J5" s="1570" t="s">
        <v>281</v>
      </c>
      <c r="K5" s="1570"/>
      <c r="L5" s="1570"/>
    </row>
    <row r="6" spans="2:12" ht="0.75" customHeight="1">
      <c r="B6" s="793"/>
      <c r="C6" s="790"/>
      <c r="D6" s="790"/>
      <c r="E6" s="794"/>
      <c r="F6" s="794"/>
      <c r="G6" s="794"/>
      <c r="H6" s="791"/>
      <c r="I6" s="791"/>
      <c r="J6" s="792"/>
      <c r="K6" s="792"/>
      <c r="L6" s="792"/>
    </row>
    <row r="7" spans="3:12" ht="0.75" customHeight="1">
      <c r="C7" s="708"/>
      <c r="D7" s="708"/>
      <c r="H7" s="709"/>
      <c r="I7" s="709"/>
      <c r="J7" s="789"/>
      <c r="K7" s="789"/>
      <c r="L7" s="789"/>
    </row>
    <row r="8" spans="1:12" ht="22.5" customHeight="1">
      <c r="A8" s="1571" t="s">
        <v>72</v>
      </c>
      <c r="B8" s="1571"/>
      <c r="C8" s="1517" t="s">
        <v>38</v>
      </c>
      <c r="D8" s="1517" t="s">
        <v>282</v>
      </c>
      <c r="E8" s="1517"/>
      <c r="F8" s="1517"/>
      <c r="G8" s="1517"/>
      <c r="H8" s="1517" t="s">
        <v>283</v>
      </c>
      <c r="I8" s="1517"/>
      <c r="J8" s="1517" t="s">
        <v>284</v>
      </c>
      <c r="K8" s="1517"/>
      <c r="L8" s="1517"/>
    </row>
    <row r="9" spans="1:12" ht="54.75" customHeight="1">
      <c r="A9" s="1571"/>
      <c r="B9" s="1571"/>
      <c r="C9" s="1517"/>
      <c r="D9" s="686" t="s">
        <v>285</v>
      </c>
      <c r="E9" s="686" t="s">
        <v>286</v>
      </c>
      <c r="F9" s="686" t="s">
        <v>435</v>
      </c>
      <c r="G9" s="686" t="s">
        <v>287</v>
      </c>
      <c r="H9" s="686" t="s">
        <v>288</v>
      </c>
      <c r="I9" s="686" t="s">
        <v>289</v>
      </c>
      <c r="J9" s="686" t="s">
        <v>290</v>
      </c>
      <c r="K9" s="686" t="s">
        <v>291</v>
      </c>
      <c r="L9" s="686" t="s">
        <v>292</v>
      </c>
    </row>
    <row r="10" spans="1:12" s="710" customFormat="1" ht="16.5" customHeight="1">
      <c r="A10" s="1568" t="s">
        <v>6</v>
      </c>
      <c r="B10" s="1568"/>
      <c r="C10" s="690">
        <v>1</v>
      </c>
      <c r="D10" s="690">
        <v>2</v>
      </c>
      <c r="E10" s="690">
        <v>3</v>
      </c>
      <c r="F10" s="690">
        <v>4</v>
      </c>
      <c r="G10" s="690">
        <v>5</v>
      </c>
      <c r="H10" s="690">
        <v>6</v>
      </c>
      <c r="I10" s="690">
        <v>7</v>
      </c>
      <c r="J10" s="690">
        <v>8</v>
      </c>
      <c r="K10" s="690">
        <v>9</v>
      </c>
      <c r="L10" s="690">
        <v>10</v>
      </c>
    </row>
    <row r="11" spans="1:14" s="883" customFormat="1" ht="15.75" customHeight="1">
      <c r="A11" s="1569" t="s">
        <v>277</v>
      </c>
      <c r="B11" s="1569"/>
      <c r="C11" s="836">
        <f>+SUM(D11:G11)</f>
        <v>2</v>
      </c>
      <c r="D11" s="836">
        <f>+SUM(D12:D13)</f>
        <v>0</v>
      </c>
      <c r="E11" s="836">
        <f>+SUM(E12:E13)</f>
        <v>1</v>
      </c>
      <c r="F11" s="836">
        <f aca="true" t="shared" si="0" ref="F11:L11">+SUM(F12:F13)</f>
        <v>1</v>
      </c>
      <c r="G11" s="836">
        <f t="shared" si="0"/>
        <v>0</v>
      </c>
      <c r="H11" s="836">
        <f t="shared" si="0"/>
        <v>2</v>
      </c>
      <c r="I11" s="836">
        <f t="shared" si="0"/>
        <v>0</v>
      </c>
      <c r="J11" s="836">
        <f t="shared" si="0"/>
        <v>2</v>
      </c>
      <c r="K11" s="836">
        <f t="shared" si="0"/>
        <v>0</v>
      </c>
      <c r="L11" s="836">
        <f t="shared" si="0"/>
        <v>0</v>
      </c>
      <c r="M11" s="33"/>
      <c r="N11" s="33"/>
    </row>
    <row r="12" spans="1:14" s="883" customFormat="1" ht="15.75">
      <c r="A12" s="857" t="s">
        <v>0</v>
      </c>
      <c r="B12" s="858" t="s">
        <v>293</v>
      </c>
      <c r="C12" s="836">
        <v>0</v>
      </c>
      <c r="D12" s="852"/>
      <c r="E12" s="852"/>
      <c r="F12" s="852"/>
      <c r="G12" s="852"/>
      <c r="H12" s="852"/>
      <c r="I12" s="852"/>
      <c r="J12" s="852"/>
      <c r="K12" s="852"/>
      <c r="L12" s="852" t="s">
        <v>600</v>
      </c>
      <c r="M12" s="33"/>
      <c r="N12" s="33"/>
    </row>
    <row r="13" spans="1:14" s="883" customFormat="1" ht="15.75">
      <c r="A13" s="857" t="s">
        <v>1</v>
      </c>
      <c r="B13" s="858" t="s">
        <v>19</v>
      </c>
      <c r="C13" s="836">
        <v>2</v>
      </c>
      <c r="D13" s="836">
        <v>0</v>
      </c>
      <c r="E13" s="836">
        <v>1</v>
      </c>
      <c r="F13" s="836">
        <v>1</v>
      </c>
      <c r="G13" s="836">
        <v>0</v>
      </c>
      <c r="H13" s="836">
        <v>2</v>
      </c>
      <c r="I13" s="836">
        <v>0</v>
      </c>
      <c r="J13" s="836">
        <v>2</v>
      </c>
      <c r="K13" s="836">
        <v>0</v>
      </c>
      <c r="L13" s="836">
        <v>0</v>
      </c>
      <c r="M13" s="33"/>
      <c r="N13" s="33"/>
    </row>
    <row r="14" spans="1:14" s="883" customFormat="1" ht="15.75">
      <c r="A14" s="831" t="s">
        <v>52</v>
      </c>
      <c r="B14" s="832" t="s">
        <v>687</v>
      </c>
      <c r="C14" s="836">
        <v>0</v>
      </c>
      <c r="D14" s="852"/>
      <c r="E14" s="852"/>
      <c r="F14" s="852"/>
      <c r="G14" s="852"/>
      <c r="H14" s="852"/>
      <c r="I14" s="852"/>
      <c r="J14" s="884"/>
      <c r="K14" s="884"/>
      <c r="L14" s="852"/>
      <c r="M14" s="33"/>
      <c r="N14" s="33"/>
    </row>
    <row r="15" spans="1:14" s="883" customFormat="1" ht="15.75">
      <c r="A15" s="831">
        <v>2</v>
      </c>
      <c r="B15" s="832" t="s">
        <v>695</v>
      </c>
      <c r="C15" s="836">
        <v>1</v>
      </c>
      <c r="D15" s="852">
        <v>0</v>
      </c>
      <c r="E15" s="852">
        <v>1</v>
      </c>
      <c r="F15" s="852">
        <v>0</v>
      </c>
      <c r="G15" s="852">
        <v>0</v>
      </c>
      <c r="H15" s="852">
        <v>1</v>
      </c>
      <c r="I15" s="852">
        <v>0</v>
      </c>
      <c r="J15" s="884">
        <v>1</v>
      </c>
      <c r="K15" s="884">
        <v>0</v>
      </c>
      <c r="L15" s="852">
        <v>0</v>
      </c>
      <c r="M15" s="33"/>
      <c r="N15" s="33"/>
    </row>
    <row r="16" spans="1:14" s="883" customFormat="1" ht="15.75">
      <c r="A16" s="831">
        <v>3</v>
      </c>
      <c r="B16" s="832" t="s">
        <v>698</v>
      </c>
      <c r="C16" s="836">
        <v>0</v>
      </c>
      <c r="D16" s="852"/>
      <c r="E16" s="852"/>
      <c r="F16" s="852"/>
      <c r="G16" s="852"/>
      <c r="H16" s="852"/>
      <c r="I16" s="852"/>
      <c r="J16" s="884"/>
      <c r="K16" s="884"/>
      <c r="L16" s="852"/>
      <c r="M16" s="33"/>
      <c r="N16" s="33"/>
    </row>
    <row r="17" spans="1:14" s="883" customFormat="1" ht="15.75">
      <c r="A17" s="831">
        <v>4</v>
      </c>
      <c r="B17" s="832" t="s">
        <v>703</v>
      </c>
      <c r="C17" s="836">
        <v>0</v>
      </c>
      <c r="D17" s="852"/>
      <c r="E17" s="852"/>
      <c r="F17" s="852"/>
      <c r="G17" s="852"/>
      <c r="H17" s="852"/>
      <c r="I17" s="852"/>
      <c r="J17" s="884"/>
      <c r="K17" s="884"/>
      <c r="L17" s="852"/>
      <c r="M17" s="33"/>
      <c r="N17" s="33"/>
    </row>
    <row r="18" spans="1:14" s="883" customFormat="1" ht="15.75">
      <c r="A18" s="831">
        <v>5</v>
      </c>
      <c r="B18" s="832" t="s">
        <v>709</v>
      </c>
      <c r="C18" s="836">
        <v>0</v>
      </c>
      <c r="D18" s="852"/>
      <c r="E18" s="852"/>
      <c r="F18" s="852"/>
      <c r="G18" s="852"/>
      <c r="H18" s="852"/>
      <c r="I18" s="852"/>
      <c r="J18" s="852"/>
      <c r="K18" s="852"/>
      <c r="L18" s="852"/>
      <c r="M18" s="33"/>
      <c r="N18" s="33"/>
    </row>
    <row r="19" spans="1:14" s="883" customFormat="1" ht="15.75">
      <c r="A19" s="831">
        <v>6</v>
      </c>
      <c r="B19" s="832" t="s">
        <v>715</v>
      </c>
      <c r="C19" s="836">
        <v>0</v>
      </c>
      <c r="D19" s="852"/>
      <c r="E19" s="852"/>
      <c r="F19" s="852"/>
      <c r="G19" s="852"/>
      <c r="H19" s="852"/>
      <c r="I19" s="852"/>
      <c r="J19" s="852"/>
      <c r="K19" s="852"/>
      <c r="L19" s="852"/>
      <c r="M19" s="33"/>
      <c r="N19" s="33"/>
    </row>
    <row r="20" spans="1:14" s="883" customFormat="1" ht="15.75">
      <c r="A20" s="831">
        <v>7</v>
      </c>
      <c r="B20" s="832" t="s">
        <v>718</v>
      </c>
      <c r="C20" s="836">
        <v>1</v>
      </c>
      <c r="D20" s="852"/>
      <c r="E20" s="852"/>
      <c r="F20" s="852">
        <v>1</v>
      </c>
      <c r="G20" s="852"/>
      <c r="H20" s="852">
        <v>1</v>
      </c>
      <c r="I20" s="852"/>
      <c r="J20" s="852">
        <v>1</v>
      </c>
      <c r="K20" s="852"/>
      <c r="L20" s="852"/>
      <c r="M20" s="33"/>
      <c r="N20" s="33"/>
    </row>
    <row r="21" spans="1:14" s="883" customFormat="1" ht="15.75">
      <c r="A21" s="831">
        <v>8</v>
      </c>
      <c r="B21" s="833" t="s">
        <v>722</v>
      </c>
      <c r="C21" s="836">
        <v>0</v>
      </c>
      <c r="D21" s="852"/>
      <c r="E21" s="852"/>
      <c r="F21" s="852"/>
      <c r="G21" s="852"/>
      <c r="H21" s="852"/>
      <c r="I21" s="852"/>
      <c r="J21" s="852"/>
      <c r="K21" s="852"/>
      <c r="L21" s="852"/>
      <c r="M21" s="33"/>
      <c r="N21" s="33"/>
    </row>
    <row r="22" ht="15" customHeight="1"/>
    <row r="23" spans="1:12" ht="18" customHeight="1">
      <c r="A23" s="1524"/>
      <c r="B23" s="1524"/>
      <c r="C23" s="1524"/>
      <c r="D23" s="1524"/>
      <c r="E23" s="711"/>
      <c r="F23" s="1518" t="str">
        <f>'Thong tin'!B8</f>
        <v>Thái Bình, ngày 05 tháng 10 năm 2016</v>
      </c>
      <c r="G23" s="1518"/>
      <c r="H23" s="1518"/>
      <c r="I23" s="1518"/>
      <c r="J23" s="1518"/>
      <c r="K23" s="1518"/>
      <c r="L23" s="1518"/>
    </row>
    <row r="24" spans="1:12" ht="18" customHeight="1">
      <c r="A24" s="903"/>
      <c r="B24" s="903"/>
      <c r="C24" s="903"/>
      <c r="D24" s="903"/>
      <c r="E24" s="711"/>
      <c r="F24" s="1473" t="str">
        <f>'Thong tin'!B9</f>
        <v>KT. CỤC TRƯỞNG</v>
      </c>
      <c r="G24" s="1473"/>
      <c r="H24" s="1473"/>
      <c r="I24" s="1473"/>
      <c r="J24" s="1473"/>
      <c r="K24" s="1473"/>
      <c r="L24" s="1473"/>
    </row>
    <row r="25" spans="1:16" ht="18" customHeight="1">
      <c r="A25" s="1479" t="s">
        <v>250</v>
      </c>
      <c r="B25" s="1479"/>
      <c r="C25" s="1479"/>
      <c r="D25" s="1479"/>
      <c r="E25" s="673"/>
      <c r="F25" s="1473" t="str">
        <f>'Thong tin'!B7</f>
        <v>PHÓ CỤC TRƯỞNG</v>
      </c>
      <c r="G25" s="1473"/>
      <c r="H25" s="1473"/>
      <c r="I25" s="1473"/>
      <c r="J25" s="1473"/>
      <c r="K25" s="1473"/>
      <c r="L25" s="1473"/>
      <c r="P25" s="712"/>
    </row>
    <row r="26" spans="1:12" ht="18" customHeight="1">
      <c r="A26" s="1472"/>
      <c r="B26" s="1472"/>
      <c r="C26" s="1472"/>
      <c r="D26" s="1472"/>
      <c r="E26" s="773"/>
      <c r="F26" s="1473"/>
      <c r="G26" s="1473"/>
      <c r="H26" s="1473"/>
      <c r="I26" s="1473"/>
      <c r="J26" s="1473"/>
      <c r="K26" s="1473"/>
      <c r="L26" s="1473"/>
    </row>
    <row r="27" spans="1:12" ht="18" customHeight="1">
      <c r="A27" s="774"/>
      <c r="B27" s="774"/>
      <c r="C27" s="773"/>
      <c r="D27" s="773"/>
      <c r="E27" s="773"/>
      <c r="F27" s="773"/>
      <c r="G27" s="773"/>
      <c r="H27" s="773"/>
      <c r="I27" s="773"/>
      <c r="J27" s="773"/>
      <c r="K27" s="773"/>
      <c r="L27" s="773"/>
    </row>
    <row r="28" spans="1:12" ht="18">
      <c r="A28" s="774"/>
      <c r="B28" s="1567"/>
      <c r="C28" s="1567"/>
      <c r="D28" s="773"/>
      <c r="E28" s="773"/>
      <c r="F28" s="773"/>
      <c r="G28" s="773"/>
      <c r="H28" s="1567"/>
      <c r="I28" s="1567"/>
      <c r="J28" s="1567"/>
      <c r="K28" s="773"/>
      <c r="L28" s="773"/>
    </row>
    <row r="29" spans="1:12" ht="13.5" customHeight="1">
      <c r="A29" s="774"/>
      <c r="B29" s="774"/>
      <c r="C29" s="773"/>
      <c r="D29" s="773"/>
      <c r="E29" s="773"/>
      <c r="F29" s="773"/>
      <c r="G29" s="773"/>
      <c r="H29" s="773"/>
      <c r="I29" s="773"/>
      <c r="J29" s="773"/>
      <c r="K29" s="773"/>
      <c r="L29" s="773"/>
    </row>
    <row r="30" spans="1:12" ht="13.5" customHeight="1" hidden="1">
      <c r="A30" s="774"/>
      <c r="B30" s="774"/>
      <c r="C30" s="773"/>
      <c r="D30" s="773"/>
      <c r="E30" s="773"/>
      <c r="F30" s="773"/>
      <c r="G30" s="773"/>
      <c r="H30" s="773"/>
      <c r="I30" s="773"/>
      <c r="J30" s="773"/>
      <c r="K30" s="773"/>
      <c r="L30" s="773"/>
    </row>
    <row r="31" spans="1:12" s="637" customFormat="1" ht="19.5" hidden="1">
      <c r="A31" s="775" t="s">
        <v>294</v>
      </c>
      <c r="B31" s="762"/>
      <c r="C31" s="763"/>
      <c r="D31" s="763"/>
      <c r="E31" s="763"/>
      <c r="F31" s="763"/>
      <c r="G31" s="763"/>
      <c r="H31" s="763"/>
      <c r="I31" s="763"/>
      <c r="J31" s="763"/>
      <c r="K31" s="763"/>
      <c r="L31" s="763"/>
    </row>
    <row r="32" spans="1:12" s="683" customFormat="1" ht="18.75" hidden="1">
      <c r="A32" s="769"/>
      <c r="B32" s="776" t="s">
        <v>295</v>
      </c>
      <c r="C32" s="776"/>
      <c r="D32" s="776"/>
      <c r="E32" s="768"/>
      <c r="F32" s="768"/>
      <c r="G32" s="768"/>
      <c r="H32" s="768"/>
      <c r="I32" s="768"/>
      <c r="J32" s="768"/>
      <c r="K32" s="768"/>
      <c r="L32" s="768"/>
    </row>
    <row r="33" spans="1:12" s="683" customFormat="1" ht="18.75" hidden="1">
      <c r="A33" s="769"/>
      <c r="B33" s="776" t="s">
        <v>296</v>
      </c>
      <c r="C33" s="776"/>
      <c r="D33" s="776"/>
      <c r="E33" s="776"/>
      <c r="F33" s="768"/>
      <c r="G33" s="768"/>
      <c r="H33" s="768"/>
      <c r="I33" s="768"/>
      <c r="J33" s="768"/>
      <c r="K33" s="768"/>
      <c r="L33" s="768"/>
    </row>
    <row r="34" spans="1:12" s="683" customFormat="1" ht="18.75" hidden="1">
      <c r="A34" s="769"/>
      <c r="B34" s="768" t="s">
        <v>297</v>
      </c>
      <c r="C34" s="768"/>
      <c r="D34" s="768"/>
      <c r="E34" s="768"/>
      <c r="F34" s="768"/>
      <c r="G34" s="768"/>
      <c r="H34" s="768"/>
      <c r="I34" s="768"/>
      <c r="J34" s="768"/>
      <c r="K34" s="768"/>
      <c r="L34" s="768"/>
    </row>
    <row r="35" spans="1:12" ht="18">
      <c r="A35" s="774"/>
      <c r="B35" s="774"/>
      <c r="C35" s="773"/>
      <c r="D35" s="773"/>
      <c r="E35" s="773"/>
      <c r="F35" s="773"/>
      <c r="G35" s="773"/>
      <c r="H35" s="773"/>
      <c r="I35" s="773"/>
      <c r="J35" s="773"/>
      <c r="K35" s="773"/>
      <c r="L35" s="773"/>
    </row>
    <row r="36" spans="1:12" ht="18.75">
      <c r="A36" s="1399" t="str">
        <f>'Thong tin'!B5</f>
        <v>Vũ Văn Tuyên</v>
      </c>
      <c r="B36" s="1399"/>
      <c r="C36" s="1399"/>
      <c r="D36" s="1399"/>
      <c r="E36" s="771"/>
      <c r="F36" s="1399" t="str">
        <f>'Thong tin'!B6</f>
        <v>Nguyễn Thái Bình</v>
      </c>
      <c r="G36" s="1399"/>
      <c r="H36" s="1399"/>
      <c r="I36" s="1399"/>
      <c r="J36" s="1399"/>
      <c r="K36" s="1399"/>
      <c r="L36" s="1399"/>
    </row>
    <row r="37" spans="1:12" ht="18">
      <c r="A37" s="713"/>
      <c r="B37" s="713"/>
      <c r="C37" s="711"/>
      <c r="D37" s="711"/>
      <c r="E37" s="711"/>
      <c r="F37" s="711"/>
      <c r="G37" s="711"/>
      <c r="H37" s="711"/>
      <c r="I37" s="711"/>
      <c r="J37" s="711"/>
      <c r="K37" s="711"/>
      <c r="L37" s="711"/>
    </row>
  </sheetData>
  <sheetProtection/>
  <mergeCells count="28">
    <mergeCell ref="A4:C4"/>
    <mergeCell ref="J8:L8"/>
    <mergeCell ref="J2:L2"/>
    <mergeCell ref="D3:I3"/>
    <mergeCell ref="D1:I2"/>
    <mergeCell ref="J1:L1"/>
    <mergeCell ref="A2:C2"/>
    <mergeCell ref="J3:L3"/>
    <mergeCell ref="A1:B1"/>
    <mergeCell ref="J4:L4"/>
    <mergeCell ref="A10:B10"/>
    <mergeCell ref="A11:B11"/>
    <mergeCell ref="A23:D23"/>
    <mergeCell ref="F23:L23"/>
    <mergeCell ref="J5:L5"/>
    <mergeCell ref="A8:B9"/>
    <mergeCell ref="C8:C9"/>
    <mergeCell ref="D8:G8"/>
    <mergeCell ref="H8:I8"/>
    <mergeCell ref="F24:L24"/>
    <mergeCell ref="A36:D36"/>
    <mergeCell ref="F36:L36"/>
    <mergeCell ref="A25:D25"/>
    <mergeCell ref="F25:L25"/>
    <mergeCell ref="A26:D26"/>
    <mergeCell ref="F26:L26"/>
    <mergeCell ref="B28:C28"/>
    <mergeCell ref="H28:J28"/>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N30"/>
  <sheetViews>
    <sheetView view="pageBreakPreview" zoomScaleSheetLayoutView="100" zoomScalePageLayoutView="0" workbookViewId="0" topLeftCell="A7">
      <selection activeCell="C11" sqref="C11:M21"/>
    </sheetView>
  </sheetViews>
  <sheetFormatPr defaultColWidth="9.00390625" defaultRowHeight="15.75"/>
  <cols>
    <col min="1" max="1" width="3.875" style="706" customWidth="1"/>
    <col min="2" max="2" width="20.875" style="706" customWidth="1"/>
    <col min="3" max="3" width="11.875" style="706" customWidth="1"/>
    <col min="4" max="7" width="8.875" style="706" customWidth="1"/>
    <col min="8" max="8" width="10.125" style="706" customWidth="1"/>
    <col min="9" max="10" width="10.625" style="706" customWidth="1"/>
    <col min="11" max="11" width="12.50390625" style="706" customWidth="1"/>
    <col min="12" max="12" width="8.875" style="706" customWidth="1"/>
    <col min="13" max="13" width="10.625" style="706" customWidth="1"/>
    <col min="14" max="16384" width="9.00390625" style="706" customWidth="1"/>
  </cols>
  <sheetData>
    <row r="1" spans="1:13" ht="24" customHeight="1">
      <c r="A1" s="1586" t="s">
        <v>298</v>
      </c>
      <c r="B1" s="1586"/>
      <c r="C1" s="1586"/>
      <c r="D1" s="1485" t="s">
        <v>673</v>
      </c>
      <c r="E1" s="1485"/>
      <c r="F1" s="1485"/>
      <c r="G1" s="1485"/>
      <c r="H1" s="1485"/>
      <c r="I1" s="1485"/>
      <c r="K1" s="777" t="s">
        <v>669</v>
      </c>
      <c r="L1" s="714"/>
      <c r="M1" s="714"/>
    </row>
    <row r="2" spans="1:13" ht="15.75" customHeight="1">
      <c r="A2" s="800" t="s">
        <v>344</v>
      </c>
      <c r="B2" s="801"/>
      <c r="C2" s="801"/>
      <c r="D2" s="1509" t="str">
        <f>'Thong tin'!B3</f>
        <v>12 tháng / năm 2016</v>
      </c>
      <c r="E2" s="1509"/>
      <c r="F2" s="1509"/>
      <c r="G2" s="1509"/>
      <c r="H2" s="1509"/>
      <c r="I2" s="1509"/>
      <c r="K2" s="1579" t="str">
        <f>'Thong tin'!B4</f>
        <v>CTHADS Tỉnh Thái Bình</v>
      </c>
      <c r="L2" s="1579"/>
      <c r="M2" s="1579"/>
    </row>
    <row r="3" spans="1:13" ht="18.75" customHeight="1">
      <c r="A3" s="802" t="s">
        <v>345</v>
      </c>
      <c r="B3" s="800"/>
      <c r="C3" s="800"/>
      <c r="D3" s="617"/>
      <c r="E3" s="617"/>
      <c r="F3" s="617"/>
      <c r="G3" s="617"/>
      <c r="H3" s="617"/>
      <c r="I3" s="617"/>
      <c r="K3" s="621" t="s">
        <v>468</v>
      </c>
      <c r="L3" s="621"/>
      <c r="M3" s="621"/>
    </row>
    <row r="4" spans="1:13" ht="15.75" customHeight="1">
      <c r="A4" s="1587" t="s">
        <v>680</v>
      </c>
      <c r="B4" s="1587"/>
      <c r="C4" s="1587"/>
      <c r="D4" s="1588"/>
      <c r="E4" s="1588"/>
      <c r="F4" s="1588"/>
      <c r="G4" s="1588"/>
      <c r="H4" s="1588"/>
      <c r="I4" s="1588"/>
      <c r="K4" s="714" t="s">
        <v>403</v>
      </c>
      <c r="L4" s="714"/>
      <c r="M4" s="714"/>
    </row>
    <row r="5" spans="1:13" ht="15.75">
      <c r="A5" s="1580"/>
      <c r="B5" s="1580"/>
      <c r="C5" s="616"/>
      <c r="I5" s="715"/>
      <c r="J5" s="1581" t="s">
        <v>439</v>
      </c>
      <c r="K5" s="1581"/>
      <c r="L5" s="1581"/>
      <c r="M5" s="1581"/>
    </row>
    <row r="6" spans="1:13" ht="18.75" customHeight="1">
      <c r="A6" s="1503" t="s">
        <v>72</v>
      </c>
      <c r="B6" s="1504"/>
      <c r="C6" s="1526" t="s">
        <v>299</v>
      </c>
      <c r="D6" s="1531" t="s">
        <v>300</v>
      </c>
      <c r="E6" s="1583"/>
      <c r="F6" s="1583"/>
      <c r="G6" s="1530"/>
      <c r="H6" s="1531" t="s">
        <v>301</v>
      </c>
      <c r="I6" s="1583"/>
      <c r="J6" s="1583"/>
      <c r="K6" s="1583"/>
      <c r="L6" s="1583"/>
      <c r="M6" s="1530"/>
    </row>
    <row r="7" spans="1:13" ht="15.75" customHeight="1">
      <c r="A7" s="1505"/>
      <c r="B7" s="1506"/>
      <c r="C7" s="1527"/>
      <c r="D7" s="1591" t="s">
        <v>7</v>
      </c>
      <c r="E7" s="1592"/>
      <c r="F7" s="1592"/>
      <c r="G7" s="1593"/>
      <c r="H7" s="1526" t="s">
        <v>37</v>
      </c>
      <c r="I7" s="1531" t="s">
        <v>7</v>
      </c>
      <c r="J7" s="1583"/>
      <c r="K7" s="1583"/>
      <c r="L7" s="1583"/>
      <c r="M7" s="1530"/>
    </row>
    <row r="8" spans="1:13" ht="14.25" customHeight="1">
      <c r="A8" s="1505"/>
      <c r="B8" s="1506"/>
      <c r="C8" s="1527"/>
      <c r="D8" s="1526" t="s">
        <v>302</v>
      </c>
      <c r="E8" s="1526" t="s">
        <v>679</v>
      </c>
      <c r="F8" s="1526" t="s">
        <v>304</v>
      </c>
      <c r="G8" s="1526" t="s">
        <v>303</v>
      </c>
      <c r="H8" s="1527"/>
      <c r="I8" s="1526" t="s">
        <v>305</v>
      </c>
      <c r="J8" s="1526" t="s">
        <v>306</v>
      </c>
      <c r="K8" s="1526" t="s">
        <v>307</v>
      </c>
      <c r="L8" s="1526" t="s">
        <v>308</v>
      </c>
      <c r="M8" s="1526" t="s">
        <v>309</v>
      </c>
    </row>
    <row r="9" spans="1:13" ht="77.25" customHeight="1">
      <c r="A9" s="1515"/>
      <c r="B9" s="1516"/>
      <c r="C9" s="1528"/>
      <c r="D9" s="1528"/>
      <c r="E9" s="1528"/>
      <c r="F9" s="1528"/>
      <c r="G9" s="1528"/>
      <c r="H9" s="1528"/>
      <c r="I9" s="1528"/>
      <c r="J9" s="1528"/>
      <c r="K9" s="1528"/>
      <c r="L9" s="1528"/>
      <c r="M9" s="1528"/>
    </row>
    <row r="10" spans="1:13" s="710" customFormat="1" ht="16.5" customHeight="1">
      <c r="A10" s="1589" t="s">
        <v>6</v>
      </c>
      <c r="B10" s="1590"/>
      <c r="C10" s="690">
        <v>1</v>
      </c>
      <c r="D10" s="690">
        <v>2</v>
      </c>
      <c r="E10" s="690">
        <v>3</v>
      </c>
      <c r="F10" s="690">
        <v>4</v>
      </c>
      <c r="G10" s="690"/>
      <c r="H10" s="690">
        <v>5</v>
      </c>
      <c r="I10" s="690">
        <v>6</v>
      </c>
      <c r="J10" s="690">
        <v>7</v>
      </c>
      <c r="K10" s="690">
        <v>8</v>
      </c>
      <c r="L10" s="690" t="s">
        <v>78</v>
      </c>
      <c r="M10" s="690" t="s">
        <v>101</v>
      </c>
    </row>
    <row r="11" spans="1:13" s="886" customFormat="1" ht="15.75" customHeight="1">
      <c r="A11" s="1584" t="s">
        <v>37</v>
      </c>
      <c r="B11" s="1585"/>
      <c r="C11" s="885">
        <f aca="true" t="shared" si="0" ref="C11:C21">+SUM(D11:G11)</f>
        <v>8</v>
      </c>
      <c r="D11" s="885">
        <f>+SUM(D12:D13)</f>
        <v>0</v>
      </c>
      <c r="E11" s="885">
        <f aca="true" t="shared" si="1" ref="E11:M11">+SUM(E12:E13)</f>
        <v>0</v>
      </c>
      <c r="F11" s="885">
        <f t="shared" si="1"/>
        <v>2</v>
      </c>
      <c r="G11" s="885">
        <f t="shared" si="1"/>
        <v>6</v>
      </c>
      <c r="H11" s="885">
        <f>+SUM(I11:M11)</f>
        <v>8</v>
      </c>
      <c r="I11" s="885">
        <f t="shared" si="1"/>
        <v>0</v>
      </c>
      <c r="J11" s="885">
        <f t="shared" si="1"/>
        <v>0</v>
      </c>
      <c r="K11" s="885">
        <f t="shared" si="1"/>
        <v>0</v>
      </c>
      <c r="L11" s="885">
        <f t="shared" si="1"/>
        <v>2</v>
      </c>
      <c r="M11" s="885">
        <f t="shared" si="1"/>
        <v>6</v>
      </c>
    </row>
    <row r="12" spans="1:13" s="886" customFormat="1" ht="15.75">
      <c r="A12" s="887" t="s">
        <v>0</v>
      </c>
      <c r="B12" s="858" t="s">
        <v>228</v>
      </c>
      <c r="C12" s="885">
        <f t="shared" si="0"/>
        <v>0</v>
      </c>
      <c r="D12" s="888"/>
      <c r="E12" s="888"/>
      <c r="F12" s="888"/>
      <c r="G12" s="888"/>
      <c r="H12" s="885">
        <f>+SUM(I12:M12)</f>
        <v>0</v>
      </c>
      <c r="I12" s="888"/>
      <c r="J12" s="888"/>
      <c r="K12" s="889"/>
      <c r="L12" s="889"/>
      <c r="M12" s="889"/>
    </row>
    <row r="13" spans="1:14" s="886" customFormat="1" ht="15.75">
      <c r="A13" s="890" t="s">
        <v>1</v>
      </c>
      <c r="B13" s="858" t="s">
        <v>19</v>
      </c>
      <c r="C13" s="885">
        <f t="shared" si="0"/>
        <v>8</v>
      </c>
      <c r="D13" s="885">
        <f>+SUM(D14:D21)</f>
        <v>0</v>
      </c>
      <c r="E13" s="885">
        <f aca="true" t="shared" si="2" ref="E13:M13">+SUM(E14:E21)</f>
        <v>0</v>
      </c>
      <c r="F13" s="885">
        <f t="shared" si="2"/>
        <v>2</v>
      </c>
      <c r="G13" s="885">
        <f t="shared" si="2"/>
        <v>6</v>
      </c>
      <c r="H13" s="885">
        <f>+SUM(I13:M13)</f>
        <v>8</v>
      </c>
      <c r="I13" s="885">
        <f t="shared" si="2"/>
        <v>0</v>
      </c>
      <c r="J13" s="885">
        <f t="shared" si="2"/>
        <v>0</v>
      </c>
      <c r="K13" s="885">
        <f t="shared" si="2"/>
        <v>0</v>
      </c>
      <c r="L13" s="885">
        <f t="shared" si="2"/>
        <v>2</v>
      </c>
      <c r="M13" s="885">
        <f t="shared" si="2"/>
        <v>6</v>
      </c>
      <c r="N13" s="891"/>
    </row>
    <row r="14" spans="1:14" s="886" customFormat="1" ht="15.75">
      <c r="A14" s="831" t="s">
        <v>52</v>
      </c>
      <c r="B14" s="832" t="s">
        <v>687</v>
      </c>
      <c r="C14" s="885">
        <f>+SUM(D14:G14)</f>
        <v>1</v>
      </c>
      <c r="D14" s="888"/>
      <c r="E14" s="888"/>
      <c r="F14" s="888"/>
      <c r="G14" s="888">
        <v>1</v>
      </c>
      <c r="H14" s="885">
        <f>+SUM(I14:M14)</f>
        <v>1</v>
      </c>
      <c r="I14" s="888"/>
      <c r="J14" s="888"/>
      <c r="K14" s="889"/>
      <c r="L14" s="889"/>
      <c r="M14" s="889">
        <v>1</v>
      </c>
      <c r="N14" s="891"/>
    </row>
    <row r="15" spans="1:14" s="886" customFormat="1" ht="15.75">
      <c r="A15" s="831">
        <v>2</v>
      </c>
      <c r="B15" s="832" t="s">
        <v>695</v>
      </c>
      <c r="C15" s="885">
        <f t="shared" si="0"/>
        <v>1</v>
      </c>
      <c r="D15" s="888"/>
      <c r="E15" s="888"/>
      <c r="F15" s="888"/>
      <c r="G15" s="888">
        <v>1</v>
      </c>
      <c r="H15" s="885">
        <f aca="true" t="shared" si="3" ref="H15:H21">+SUM(I15:M15)</f>
        <v>1</v>
      </c>
      <c r="I15" s="888"/>
      <c r="J15" s="888"/>
      <c r="K15" s="889"/>
      <c r="L15" s="889"/>
      <c r="M15" s="889">
        <v>1</v>
      </c>
      <c r="N15" s="891"/>
    </row>
    <row r="16" spans="1:14" s="886" customFormat="1" ht="15.75">
      <c r="A16" s="831">
        <v>3</v>
      </c>
      <c r="B16" s="832" t="s">
        <v>698</v>
      </c>
      <c r="C16" s="885">
        <f t="shared" si="0"/>
        <v>1</v>
      </c>
      <c r="D16" s="888"/>
      <c r="E16" s="888"/>
      <c r="F16" s="888"/>
      <c r="G16" s="888">
        <v>1</v>
      </c>
      <c r="H16" s="885">
        <f t="shared" si="3"/>
        <v>1</v>
      </c>
      <c r="I16" s="888"/>
      <c r="J16" s="888"/>
      <c r="K16" s="889"/>
      <c r="L16" s="889"/>
      <c r="M16" s="889">
        <v>1</v>
      </c>
      <c r="N16" s="891"/>
    </row>
    <row r="17" spans="1:14" s="886" customFormat="1" ht="15.75">
      <c r="A17" s="831">
        <v>4</v>
      </c>
      <c r="B17" s="832" t="s">
        <v>703</v>
      </c>
      <c r="C17" s="885">
        <f t="shared" si="0"/>
        <v>1</v>
      </c>
      <c r="D17" s="888"/>
      <c r="E17" s="888"/>
      <c r="F17" s="888"/>
      <c r="G17" s="888">
        <v>1</v>
      </c>
      <c r="H17" s="885">
        <f t="shared" si="3"/>
        <v>1</v>
      </c>
      <c r="I17" s="888"/>
      <c r="J17" s="888"/>
      <c r="K17" s="889"/>
      <c r="L17" s="889"/>
      <c r="M17" s="889">
        <v>1</v>
      </c>
      <c r="N17" s="891"/>
    </row>
    <row r="18" spans="1:14" s="886" customFormat="1" ht="15.75">
      <c r="A18" s="831">
        <v>5</v>
      </c>
      <c r="B18" s="832" t="s">
        <v>709</v>
      </c>
      <c r="C18" s="885">
        <f t="shared" si="0"/>
        <v>1</v>
      </c>
      <c r="D18" s="888"/>
      <c r="E18" s="888"/>
      <c r="F18" s="888"/>
      <c r="G18" s="888">
        <v>1</v>
      </c>
      <c r="H18" s="885">
        <f t="shared" si="3"/>
        <v>1</v>
      </c>
      <c r="I18" s="888"/>
      <c r="J18" s="888"/>
      <c r="K18" s="889"/>
      <c r="L18" s="889"/>
      <c r="M18" s="889">
        <v>1</v>
      </c>
      <c r="N18" s="891"/>
    </row>
    <row r="19" spans="1:13" s="886" customFormat="1" ht="15.75">
      <c r="A19" s="831">
        <v>6</v>
      </c>
      <c r="B19" s="832" t="s">
        <v>715</v>
      </c>
      <c r="C19" s="885">
        <f t="shared" si="0"/>
        <v>1</v>
      </c>
      <c r="D19" s="888">
        <v>0</v>
      </c>
      <c r="E19" s="888">
        <v>0</v>
      </c>
      <c r="F19" s="888"/>
      <c r="G19" s="888">
        <v>1</v>
      </c>
      <c r="H19" s="885">
        <f t="shared" si="3"/>
        <v>1</v>
      </c>
      <c r="I19" s="888">
        <v>0</v>
      </c>
      <c r="J19" s="888">
        <v>0</v>
      </c>
      <c r="K19" s="889">
        <v>0</v>
      </c>
      <c r="L19" s="889"/>
      <c r="M19" s="889">
        <v>1</v>
      </c>
    </row>
    <row r="20" spans="1:13" s="886" customFormat="1" ht="15.75">
      <c r="A20" s="831">
        <v>7</v>
      </c>
      <c r="B20" s="832" t="s">
        <v>718</v>
      </c>
      <c r="C20" s="885">
        <f t="shared" si="0"/>
        <v>1</v>
      </c>
      <c r="D20" s="888"/>
      <c r="E20" s="888"/>
      <c r="F20" s="888">
        <v>1</v>
      </c>
      <c r="G20" s="888"/>
      <c r="H20" s="885">
        <f t="shared" si="3"/>
        <v>1</v>
      </c>
      <c r="I20" s="888"/>
      <c r="J20" s="888"/>
      <c r="K20" s="889"/>
      <c r="L20" s="889">
        <v>1</v>
      </c>
      <c r="M20" s="889"/>
    </row>
    <row r="21" spans="1:13" s="886" customFormat="1" ht="15.75">
      <c r="A21" s="831">
        <v>8</v>
      </c>
      <c r="B21" s="833" t="s">
        <v>722</v>
      </c>
      <c r="C21" s="885">
        <f t="shared" si="0"/>
        <v>1</v>
      </c>
      <c r="D21" s="888"/>
      <c r="E21" s="888"/>
      <c r="F21" s="888">
        <v>1</v>
      </c>
      <c r="G21" s="888"/>
      <c r="H21" s="885">
        <f t="shared" si="3"/>
        <v>1</v>
      </c>
      <c r="I21" s="888"/>
      <c r="J21" s="888"/>
      <c r="K21" s="889"/>
      <c r="L21" s="889">
        <v>1</v>
      </c>
      <c r="M21" s="889"/>
    </row>
    <row r="22" spans="1:13" ht="25.5" customHeight="1">
      <c r="A22" s="1582"/>
      <c r="B22" s="1582"/>
      <c r="C22" s="1582"/>
      <c r="D22" s="1582"/>
      <c r="E22" s="1582"/>
      <c r="F22" s="711"/>
      <c r="G22" s="711"/>
      <c r="H22" s="634"/>
      <c r="J22" s="1478" t="str">
        <f>'Thong tin'!B8</f>
        <v>Thái Bình, ngày 05 tháng 10 năm 2016</v>
      </c>
      <c r="K22" s="1478"/>
      <c r="L22" s="1478"/>
      <c r="M22" s="1478"/>
    </row>
    <row r="23" spans="1:13" ht="25.5" customHeight="1">
      <c r="A23" s="903"/>
      <c r="B23" s="903"/>
      <c r="C23" s="903"/>
      <c r="D23" s="903"/>
      <c r="E23" s="903"/>
      <c r="F23" s="711"/>
      <c r="G23" s="711"/>
      <c r="H23" s="634"/>
      <c r="I23" s="1473" t="str">
        <f>'Thong tin'!B9</f>
        <v>KT. CỤC TRƯỞNG</v>
      </c>
      <c r="J23" s="1473"/>
      <c r="K23" s="1473"/>
      <c r="L23" s="1473"/>
      <c r="M23" s="1473"/>
    </row>
    <row r="24" spans="1:13" ht="18.75" customHeight="1">
      <c r="A24" s="1519" t="s">
        <v>4</v>
      </c>
      <c r="B24" s="1519"/>
      <c r="C24" s="1519"/>
      <c r="D24" s="1519"/>
      <c r="E24" s="1519"/>
      <c r="F24" s="711"/>
      <c r="G24" s="711"/>
      <c r="H24" s="636"/>
      <c r="I24" s="1473" t="str">
        <f>'Thong tin'!B7</f>
        <v>PHÓ CỤC TRƯỞNG</v>
      </c>
      <c r="J24" s="1473"/>
      <c r="K24" s="1473"/>
      <c r="L24" s="1473"/>
      <c r="M24" s="1473"/>
    </row>
    <row r="25" spans="1:13" ht="18.75">
      <c r="A25" s="1495"/>
      <c r="B25" s="1495"/>
      <c r="C25" s="1495"/>
      <c r="D25" s="1495"/>
      <c r="E25" s="1495"/>
      <c r="F25" s="716"/>
      <c r="G25" s="716"/>
      <c r="H25" s="711"/>
      <c r="I25" s="1496"/>
      <c r="J25" s="1496"/>
      <c r="K25" s="1496"/>
      <c r="L25" s="1496"/>
      <c r="M25" s="1496"/>
    </row>
    <row r="26" spans="1:13" ht="31.5" customHeight="1">
      <c r="A26" s="638"/>
      <c r="B26" s="638"/>
      <c r="C26" s="638"/>
      <c r="D26" s="638"/>
      <c r="E26" s="638"/>
      <c r="F26" s="716"/>
      <c r="G26" s="716"/>
      <c r="H26" s="711"/>
      <c r="I26" s="640"/>
      <c r="J26" s="640"/>
      <c r="K26" s="640"/>
      <c r="L26" s="640"/>
      <c r="M26" s="640"/>
    </row>
    <row r="27" spans="1:13" ht="18.75">
      <c r="A27" s="638"/>
      <c r="B27" s="638"/>
      <c r="C27" s="638"/>
      <c r="D27" s="638"/>
      <c r="E27" s="638"/>
      <c r="F27" s="716"/>
      <c r="G27" s="716"/>
      <c r="H27" s="711"/>
      <c r="I27" s="640"/>
      <c r="J27" s="640"/>
      <c r="K27" s="640"/>
      <c r="L27" s="640"/>
      <c r="M27" s="640"/>
    </row>
    <row r="28" spans="1:13" ht="18">
      <c r="A28" s="711"/>
      <c r="B28" s="711"/>
      <c r="C28" s="711"/>
      <c r="D28" s="711"/>
      <c r="E28" s="711"/>
      <c r="F28" s="711"/>
      <c r="G28" s="711"/>
      <c r="H28" s="711"/>
      <c r="I28" s="711"/>
      <c r="J28" s="711"/>
      <c r="K28" s="711"/>
      <c r="L28" s="711"/>
      <c r="M28" s="711"/>
    </row>
    <row r="29" spans="1:13" ht="18.75">
      <c r="A29" s="1455" t="str">
        <f>'Thong tin'!B5</f>
        <v>Vũ Văn Tuyên</v>
      </c>
      <c r="B29" s="1455"/>
      <c r="C29" s="1455"/>
      <c r="D29" s="1455"/>
      <c r="E29" s="1455"/>
      <c r="F29" s="711"/>
      <c r="G29" s="711"/>
      <c r="H29" s="717"/>
      <c r="I29" s="1399" t="str">
        <f>'Thong tin'!B6</f>
        <v>Nguyễn Thái Bình</v>
      </c>
      <c r="J29" s="1399"/>
      <c r="K29" s="1399"/>
      <c r="L29" s="1399"/>
      <c r="M29" s="1399"/>
    </row>
    <row r="30" spans="1:13" ht="12.75" customHeight="1">
      <c r="A30" s="711"/>
      <c r="B30" s="711"/>
      <c r="C30" s="711"/>
      <c r="D30" s="711"/>
      <c r="E30" s="711"/>
      <c r="F30" s="711"/>
      <c r="G30" s="711"/>
      <c r="H30" s="711"/>
      <c r="I30" s="717"/>
      <c r="J30" s="717"/>
      <c r="K30" s="717"/>
      <c r="L30" s="717"/>
      <c r="M30" s="717"/>
    </row>
  </sheetData>
  <sheetProtection/>
  <mergeCells count="35">
    <mergeCell ref="A10:B10"/>
    <mergeCell ref="K8:K9"/>
    <mergeCell ref="L8:L9"/>
    <mergeCell ref="D7:G7"/>
    <mergeCell ref="H7:H9"/>
    <mergeCell ref="D8:D9"/>
    <mergeCell ref="F8:F9"/>
    <mergeCell ref="I8:I9"/>
    <mergeCell ref="A1:C1"/>
    <mergeCell ref="A4:C4"/>
    <mergeCell ref="D4:I4"/>
    <mergeCell ref="D1:I1"/>
    <mergeCell ref="D2:I2"/>
    <mergeCell ref="H6:M6"/>
    <mergeCell ref="C6:C9"/>
    <mergeCell ref="J8:J9"/>
    <mergeCell ref="E8:E9"/>
    <mergeCell ref="M8:M9"/>
    <mergeCell ref="K2:M2"/>
    <mergeCell ref="A5:B5"/>
    <mergeCell ref="J5:M5"/>
    <mergeCell ref="A22:E22"/>
    <mergeCell ref="G8:G9"/>
    <mergeCell ref="D6:G6"/>
    <mergeCell ref="J22:M22"/>
    <mergeCell ref="I7:M7"/>
    <mergeCell ref="A11:B11"/>
    <mergeCell ref="A6:B9"/>
    <mergeCell ref="I23:M23"/>
    <mergeCell ref="A29:E29"/>
    <mergeCell ref="I29:M29"/>
    <mergeCell ref="A24:E24"/>
    <mergeCell ref="I24:M24"/>
    <mergeCell ref="A25:E25"/>
    <mergeCell ref="I25:M25"/>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4"/>
  <sheetViews>
    <sheetView view="pageBreakPreview" zoomScaleSheetLayoutView="100" zoomScalePageLayoutView="0" workbookViewId="0" topLeftCell="A8">
      <selection activeCell="F21" sqref="F21"/>
    </sheetView>
  </sheetViews>
  <sheetFormatPr defaultColWidth="9.00390625" defaultRowHeight="15.75"/>
  <cols>
    <col min="1" max="1" width="2.50390625" style="620" customWidth="1"/>
    <col min="2" max="2" width="21.50390625" style="620" customWidth="1"/>
    <col min="3" max="3" width="6.125" style="620" customWidth="1"/>
    <col min="4" max="4" width="7.50390625" style="620" customWidth="1"/>
    <col min="5" max="5" width="4.75390625" style="620" customWidth="1"/>
    <col min="6" max="6" width="6.375" style="620" customWidth="1"/>
    <col min="7" max="7" width="4.50390625" style="620" customWidth="1"/>
    <col min="8" max="8" width="7.25390625" style="620" customWidth="1"/>
    <col min="9" max="9" width="4.375" style="620" customWidth="1"/>
    <col min="10" max="10" width="7.50390625" style="620" customWidth="1"/>
    <col min="11" max="11" width="4.25390625" style="620" customWidth="1"/>
    <col min="12" max="12" width="6.50390625" style="620" customWidth="1"/>
    <col min="13" max="13" width="5.375" style="620" customWidth="1"/>
    <col min="14" max="14" width="7.50390625" style="620" customWidth="1"/>
    <col min="15" max="15" width="4.375" style="620" customWidth="1"/>
    <col min="16" max="16" width="7.00390625" style="620" customWidth="1"/>
    <col min="17" max="17" width="5.75390625" style="620" customWidth="1"/>
    <col min="18" max="18" width="6.75390625" style="620" customWidth="1"/>
    <col min="19" max="19" width="4.00390625" style="620" customWidth="1"/>
    <col min="20" max="20" width="6.125" style="620" customWidth="1"/>
    <col min="21" max="16384" width="9.00390625" style="620" customWidth="1"/>
  </cols>
  <sheetData>
    <row r="1" spans="1:20" ht="18" customHeight="1">
      <c r="A1" s="1602" t="s">
        <v>313</v>
      </c>
      <c r="B1" s="1602"/>
      <c r="C1" s="1602"/>
      <c r="D1" s="1602"/>
      <c r="E1" s="1485" t="s">
        <v>674</v>
      </c>
      <c r="F1" s="1485"/>
      <c r="G1" s="1485"/>
      <c r="H1" s="1485"/>
      <c r="I1" s="1485"/>
      <c r="J1" s="1485"/>
      <c r="K1" s="1485"/>
      <c r="L1" s="1485"/>
      <c r="M1" s="1485"/>
      <c r="N1" s="1485"/>
      <c r="O1" s="1485"/>
      <c r="P1" s="621" t="s">
        <v>400</v>
      </c>
      <c r="Q1" s="714"/>
      <c r="R1" s="714"/>
      <c r="S1" s="714"/>
      <c r="T1" s="714"/>
    </row>
    <row r="2" spans="1:20" ht="20.25" customHeight="1">
      <c r="A2" s="800" t="s">
        <v>344</v>
      </c>
      <c r="B2" s="800" t="s">
        <v>344</v>
      </c>
      <c r="C2" s="800"/>
      <c r="D2" s="800"/>
      <c r="E2" s="1485"/>
      <c r="F2" s="1485"/>
      <c r="G2" s="1485"/>
      <c r="H2" s="1485"/>
      <c r="I2" s="1485"/>
      <c r="J2" s="1485"/>
      <c r="K2" s="1485"/>
      <c r="L2" s="1485"/>
      <c r="M2" s="1485"/>
      <c r="N2" s="1485"/>
      <c r="O2" s="1485"/>
      <c r="P2" s="778" t="str">
        <f>'Thong tin'!B4</f>
        <v>CTHADS Tỉnh Thái Bình</v>
      </c>
      <c r="Q2" s="714"/>
      <c r="R2" s="714"/>
      <c r="S2" s="714"/>
      <c r="T2" s="714"/>
    </row>
    <row r="3" spans="1:20" ht="15" customHeight="1">
      <c r="A3" s="800" t="s">
        <v>345</v>
      </c>
      <c r="B3" s="800" t="s">
        <v>345</v>
      </c>
      <c r="C3" s="800"/>
      <c r="D3" s="800"/>
      <c r="E3" s="1485"/>
      <c r="F3" s="1485"/>
      <c r="G3" s="1485"/>
      <c r="H3" s="1485"/>
      <c r="I3" s="1485"/>
      <c r="J3" s="1485"/>
      <c r="K3" s="1485"/>
      <c r="L3" s="1485"/>
      <c r="M3" s="1485"/>
      <c r="N3" s="1485"/>
      <c r="O3" s="1485"/>
      <c r="P3" s="621" t="s">
        <v>468</v>
      </c>
      <c r="Q3" s="621"/>
      <c r="R3" s="621"/>
      <c r="S3" s="718"/>
      <c r="T3" s="718"/>
    </row>
    <row r="4" spans="1:20" ht="15.75" customHeight="1">
      <c r="A4" s="803" t="s">
        <v>681</v>
      </c>
      <c r="B4" s="803" t="s">
        <v>681</v>
      </c>
      <c r="C4" s="803"/>
      <c r="D4" s="803"/>
      <c r="E4" s="1604" t="str">
        <f>'Thong tin'!B3</f>
        <v>12 tháng / năm 2016</v>
      </c>
      <c r="F4" s="1604"/>
      <c r="G4" s="1604"/>
      <c r="H4" s="1604"/>
      <c r="I4" s="1604"/>
      <c r="J4" s="1604"/>
      <c r="K4" s="1604"/>
      <c r="L4" s="1604"/>
      <c r="M4" s="1604"/>
      <c r="N4" s="1604"/>
      <c r="O4" s="1604"/>
      <c r="P4" s="714" t="s">
        <v>412</v>
      </c>
      <c r="Q4" s="621"/>
      <c r="R4" s="621"/>
      <c r="S4" s="718"/>
      <c r="T4" s="718"/>
    </row>
    <row r="5" spans="1:18" ht="24" customHeight="1">
      <c r="A5" s="719"/>
      <c r="B5" s="719"/>
      <c r="C5" s="719"/>
      <c r="F5" s="1603"/>
      <c r="G5" s="1603"/>
      <c r="H5" s="1603"/>
      <c r="I5" s="1603"/>
      <c r="J5" s="1603"/>
      <c r="K5" s="1603"/>
      <c r="L5" s="1603"/>
      <c r="M5" s="1603"/>
      <c r="N5" s="1603"/>
      <c r="O5" s="1603"/>
      <c r="P5" s="681" t="s">
        <v>444</v>
      </c>
      <c r="Q5" s="720"/>
      <c r="R5" s="720"/>
    </row>
    <row r="6" spans="1:20" s="721" customFormat="1" ht="18" customHeight="1">
      <c r="A6" s="1591" t="s">
        <v>72</v>
      </c>
      <c r="B6" s="1593"/>
      <c r="C6" s="1531" t="s">
        <v>38</v>
      </c>
      <c r="D6" s="1530"/>
      <c r="E6" s="1531" t="s">
        <v>7</v>
      </c>
      <c r="F6" s="1583"/>
      <c r="G6" s="1583"/>
      <c r="H6" s="1583"/>
      <c r="I6" s="1583"/>
      <c r="J6" s="1583"/>
      <c r="K6" s="1583"/>
      <c r="L6" s="1583"/>
      <c r="M6" s="1583"/>
      <c r="N6" s="1583"/>
      <c r="O6" s="1583"/>
      <c r="P6" s="1583"/>
      <c r="Q6" s="1583"/>
      <c r="R6" s="1583"/>
      <c r="S6" s="1583"/>
      <c r="T6" s="1530"/>
    </row>
    <row r="7" spans="1:20" s="721" customFormat="1" ht="22.5" customHeight="1">
      <c r="A7" s="1600"/>
      <c r="B7" s="1601"/>
      <c r="C7" s="1526" t="s">
        <v>445</v>
      </c>
      <c r="D7" s="1526" t="s">
        <v>446</v>
      </c>
      <c r="E7" s="1531" t="s">
        <v>314</v>
      </c>
      <c r="F7" s="1605"/>
      <c r="G7" s="1605"/>
      <c r="H7" s="1605"/>
      <c r="I7" s="1605"/>
      <c r="J7" s="1605"/>
      <c r="K7" s="1605"/>
      <c r="L7" s="1606"/>
      <c r="M7" s="1531" t="s">
        <v>447</v>
      </c>
      <c r="N7" s="1583"/>
      <c r="O7" s="1583"/>
      <c r="P7" s="1583"/>
      <c r="Q7" s="1583"/>
      <c r="R7" s="1583"/>
      <c r="S7" s="1583"/>
      <c r="T7" s="1530"/>
    </row>
    <row r="8" spans="1:20" s="721" customFormat="1" ht="42.75" customHeight="1">
      <c r="A8" s="1600"/>
      <c r="B8" s="1601"/>
      <c r="C8" s="1527"/>
      <c r="D8" s="1527"/>
      <c r="E8" s="1517" t="s">
        <v>448</v>
      </c>
      <c r="F8" s="1517"/>
      <c r="G8" s="1531" t="s">
        <v>449</v>
      </c>
      <c r="H8" s="1583"/>
      <c r="I8" s="1583"/>
      <c r="J8" s="1583"/>
      <c r="K8" s="1583"/>
      <c r="L8" s="1530"/>
      <c r="M8" s="1517" t="s">
        <v>450</v>
      </c>
      <c r="N8" s="1517"/>
      <c r="O8" s="1531" t="s">
        <v>449</v>
      </c>
      <c r="P8" s="1583"/>
      <c r="Q8" s="1583"/>
      <c r="R8" s="1583"/>
      <c r="S8" s="1583"/>
      <c r="T8" s="1530"/>
    </row>
    <row r="9" spans="1:20" s="721" customFormat="1" ht="35.25" customHeight="1">
      <c r="A9" s="1600"/>
      <c r="B9" s="1601"/>
      <c r="C9" s="1527"/>
      <c r="D9" s="1527"/>
      <c r="E9" s="1526" t="s">
        <v>315</v>
      </c>
      <c r="F9" s="1526" t="s">
        <v>316</v>
      </c>
      <c r="G9" s="1596" t="s">
        <v>317</v>
      </c>
      <c r="H9" s="1597"/>
      <c r="I9" s="1596" t="s">
        <v>318</v>
      </c>
      <c r="J9" s="1597"/>
      <c r="K9" s="1596" t="s">
        <v>319</v>
      </c>
      <c r="L9" s="1597"/>
      <c r="M9" s="1526" t="s">
        <v>320</v>
      </c>
      <c r="N9" s="1526" t="s">
        <v>316</v>
      </c>
      <c r="O9" s="1596" t="s">
        <v>317</v>
      </c>
      <c r="P9" s="1597"/>
      <c r="Q9" s="1596" t="s">
        <v>321</v>
      </c>
      <c r="R9" s="1597"/>
      <c r="S9" s="1596" t="s">
        <v>322</v>
      </c>
      <c r="T9" s="1597"/>
    </row>
    <row r="10" spans="1:20" s="721" customFormat="1" ht="25.5" customHeight="1">
      <c r="A10" s="1596"/>
      <c r="B10" s="1597"/>
      <c r="C10" s="1528"/>
      <c r="D10" s="1528"/>
      <c r="E10" s="1528"/>
      <c r="F10" s="1528"/>
      <c r="G10" s="686" t="s">
        <v>320</v>
      </c>
      <c r="H10" s="686" t="s">
        <v>316</v>
      </c>
      <c r="I10" s="689" t="s">
        <v>320</v>
      </c>
      <c r="J10" s="686" t="s">
        <v>316</v>
      </c>
      <c r="K10" s="689" t="s">
        <v>320</v>
      </c>
      <c r="L10" s="686" t="s">
        <v>316</v>
      </c>
      <c r="M10" s="1528"/>
      <c r="N10" s="1528"/>
      <c r="O10" s="686" t="s">
        <v>320</v>
      </c>
      <c r="P10" s="686" t="s">
        <v>316</v>
      </c>
      <c r="Q10" s="689" t="s">
        <v>320</v>
      </c>
      <c r="R10" s="686" t="s">
        <v>316</v>
      </c>
      <c r="S10" s="689" t="s">
        <v>320</v>
      </c>
      <c r="T10" s="686" t="s">
        <v>316</v>
      </c>
    </row>
    <row r="11" spans="1:20" s="691" customFormat="1" ht="12.75">
      <c r="A11" s="1594" t="s">
        <v>6</v>
      </c>
      <c r="B11" s="1595"/>
      <c r="C11" s="722">
        <v>1</v>
      </c>
      <c r="D11" s="690">
        <v>2</v>
      </c>
      <c r="E11" s="722">
        <v>3</v>
      </c>
      <c r="F11" s="690">
        <v>4</v>
      </c>
      <c r="G11" s="722">
        <v>5</v>
      </c>
      <c r="H11" s="690">
        <v>6</v>
      </c>
      <c r="I11" s="722">
        <v>7</v>
      </c>
      <c r="J11" s="690">
        <v>8</v>
      </c>
      <c r="K11" s="722">
        <v>9</v>
      </c>
      <c r="L11" s="690">
        <v>10</v>
      </c>
      <c r="M11" s="722">
        <v>11</v>
      </c>
      <c r="N11" s="690">
        <v>12</v>
      </c>
      <c r="O11" s="722">
        <v>13</v>
      </c>
      <c r="P11" s="690">
        <v>14</v>
      </c>
      <c r="Q11" s="722">
        <v>15</v>
      </c>
      <c r="R11" s="690">
        <v>16</v>
      </c>
      <c r="S11" s="722">
        <v>17</v>
      </c>
      <c r="T11" s="690">
        <v>18</v>
      </c>
    </row>
    <row r="12" spans="1:20" s="886" customFormat="1" ht="15.75">
      <c r="A12" s="1598" t="s">
        <v>37</v>
      </c>
      <c r="B12" s="1599"/>
      <c r="C12" s="897">
        <f>+C13+C14</f>
        <v>2</v>
      </c>
      <c r="D12" s="897">
        <f aca="true" t="shared" si="0" ref="D12:T12">+D13+D14</f>
        <v>71498162</v>
      </c>
      <c r="E12" s="897">
        <f t="shared" si="0"/>
        <v>0</v>
      </c>
      <c r="F12" s="897">
        <f t="shared" si="0"/>
        <v>0</v>
      </c>
      <c r="G12" s="897">
        <f t="shared" si="0"/>
        <v>0</v>
      </c>
      <c r="H12" s="897">
        <f t="shared" si="0"/>
        <v>0</v>
      </c>
      <c r="I12" s="897">
        <f t="shared" si="0"/>
        <v>0</v>
      </c>
      <c r="J12" s="897">
        <f t="shared" si="0"/>
        <v>0</v>
      </c>
      <c r="K12" s="897">
        <f t="shared" si="0"/>
        <v>0</v>
      </c>
      <c r="L12" s="897">
        <f t="shared" si="0"/>
        <v>0</v>
      </c>
      <c r="M12" s="897">
        <f t="shared" si="0"/>
        <v>2</v>
      </c>
      <c r="N12" s="897">
        <f t="shared" si="0"/>
        <v>71498162</v>
      </c>
      <c r="O12" s="897">
        <f t="shared" si="0"/>
        <v>0</v>
      </c>
      <c r="P12" s="897">
        <f t="shared" si="0"/>
        <v>0</v>
      </c>
      <c r="Q12" s="897">
        <f t="shared" si="0"/>
        <v>0</v>
      </c>
      <c r="R12" s="897">
        <f t="shared" si="0"/>
        <v>0</v>
      </c>
      <c r="S12" s="897">
        <f t="shared" si="0"/>
        <v>0</v>
      </c>
      <c r="T12" s="897">
        <f t="shared" si="0"/>
        <v>0</v>
      </c>
    </row>
    <row r="13" spans="1:20" s="886" customFormat="1" ht="15.75">
      <c r="A13" s="857" t="s">
        <v>0</v>
      </c>
      <c r="B13" s="858" t="s">
        <v>228</v>
      </c>
      <c r="C13" s="892">
        <v>1</v>
      </c>
      <c r="D13" s="893">
        <v>71493395</v>
      </c>
      <c r="E13" s="893"/>
      <c r="F13" s="893"/>
      <c r="G13" s="893"/>
      <c r="H13" s="893"/>
      <c r="I13" s="893"/>
      <c r="J13" s="893"/>
      <c r="K13" s="893"/>
      <c r="L13" s="893"/>
      <c r="M13" s="893">
        <v>1</v>
      </c>
      <c r="N13" s="893">
        <v>71493395</v>
      </c>
      <c r="O13" s="893"/>
      <c r="P13" s="893"/>
      <c r="Q13" s="893"/>
      <c r="R13" s="893"/>
      <c r="S13" s="893"/>
      <c r="T13" s="893"/>
    </row>
    <row r="14" spans="1:20" s="886" customFormat="1" ht="15.75">
      <c r="A14" s="859" t="s">
        <v>1</v>
      </c>
      <c r="B14" s="858" t="s">
        <v>19</v>
      </c>
      <c r="C14" s="914">
        <v>1</v>
      </c>
      <c r="D14" s="914">
        <v>4767</v>
      </c>
      <c r="E14" s="914">
        <v>0</v>
      </c>
      <c r="F14" s="914">
        <v>0</v>
      </c>
      <c r="G14" s="914">
        <v>0</v>
      </c>
      <c r="H14" s="914">
        <v>0</v>
      </c>
      <c r="I14" s="914">
        <v>0</v>
      </c>
      <c r="J14" s="914">
        <v>0</v>
      </c>
      <c r="K14" s="914">
        <v>0</v>
      </c>
      <c r="L14" s="914">
        <v>0</v>
      </c>
      <c r="M14" s="914">
        <v>1</v>
      </c>
      <c r="N14" s="914">
        <v>4767</v>
      </c>
      <c r="O14" s="914">
        <v>0</v>
      </c>
      <c r="P14" s="914">
        <v>0</v>
      </c>
      <c r="Q14" s="914">
        <v>0</v>
      </c>
      <c r="R14" s="914">
        <v>0</v>
      </c>
      <c r="S14" s="914">
        <v>0</v>
      </c>
      <c r="T14" s="914">
        <v>0</v>
      </c>
    </row>
    <row r="15" spans="1:20" s="886" customFormat="1" ht="15.75">
      <c r="A15" s="890" t="s">
        <v>52</v>
      </c>
      <c r="B15" s="894" t="s">
        <v>687</v>
      </c>
      <c r="C15" s="892"/>
      <c r="D15" s="893"/>
      <c r="E15" s="893"/>
      <c r="F15" s="893"/>
      <c r="G15" s="893"/>
      <c r="H15" s="893"/>
      <c r="I15" s="893"/>
      <c r="J15" s="893"/>
      <c r="K15" s="893"/>
      <c r="L15" s="893"/>
      <c r="M15" s="893"/>
      <c r="N15" s="893"/>
      <c r="O15" s="893"/>
      <c r="P15" s="893"/>
      <c r="Q15" s="893"/>
      <c r="R15" s="893"/>
      <c r="S15" s="893"/>
      <c r="T15" s="893"/>
    </row>
    <row r="16" spans="1:20" s="886" customFormat="1" ht="15.75">
      <c r="A16" s="890">
        <v>2</v>
      </c>
      <c r="B16" s="894" t="s">
        <v>695</v>
      </c>
      <c r="C16" s="892">
        <v>1</v>
      </c>
      <c r="D16" s="893">
        <v>4767</v>
      </c>
      <c r="E16" s="893"/>
      <c r="F16" s="893"/>
      <c r="G16" s="893"/>
      <c r="H16" s="893"/>
      <c r="I16" s="893"/>
      <c r="J16" s="893"/>
      <c r="K16" s="893"/>
      <c r="L16" s="893"/>
      <c r="M16" s="893">
        <v>1</v>
      </c>
      <c r="N16" s="893">
        <v>4767</v>
      </c>
      <c r="O16" s="893"/>
      <c r="P16" s="893"/>
      <c r="Q16" s="893"/>
      <c r="R16" s="893"/>
      <c r="S16" s="893"/>
      <c r="T16" s="893"/>
    </row>
    <row r="17" spans="1:20" s="886" customFormat="1" ht="15.75">
      <c r="A17" s="890">
        <v>3</v>
      </c>
      <c r="B17" s="894" t="s">
        <v>698</v>
      </c>
      <c r="C17" s="892"/>
      <c r="D17" s="893"/>
      <c r="E17" s="893"/>
      <c r="F17" s="893"/>
      <c r="G17" s="893"/>
      <c r="H17" s="893"/>
      <c r="I17" s="893"/>
      <c r="J17" s="893"/>
      <c r="K17" s="893"/>
      <c r="L17" s="893"/>
      <c r="M17" s="893"/>
      <c r="N17" s="893"/>
      <c r="O17" s="893"/>
      <c r="P17" s="893"/>
      <c r="Q17" s="893"/>
      <c r="R17" s="893"/>
      <c r="S17" s="893"/>
      <c r="T17" s="893"/>
    </row>
    <row r="18" spans="1:20" s="886" customFormat="1" ht="15.75">
      <c r="A18" s="890">
        <v>4</v>
      </c>
      <c r="B18" s="894" t="s">
        <v>703</v>
      </c>
      <c r="C18" s="892"/>
      <c r="D18" s="893"/>
      <c r="E18" s="893"/>
      <c r="F18" s="893"/>
      <c r="G18" s="893"/>
      <c r="H18" s="893"/>
      <c r="I18" s="893"/>
      <c r="J18" s="893"/>
      <c r="K18" s="893"/>
      <c r="L18" s="893"/>
      <c r="M18" s="893"/>
      <c r="N18" s="893"/>
      <c r="O18" s="893"/>
      <c r="P18" s="893"/>
      <c r="Q18" s="893"/>
      <c r="R18" s="893"/>
      <c r="S18" s="893"/>
      <c r="T18" s="893"/>
    </row>
    <row r="19" spans="1:20" s="886" customFormat="1" ht="15.75">
      <c r="A19" s="887">
        <v>5</v>
      </c>
      <c r="B19" s="894" t="s">
        <v>709</v>
      </c>
      <c r="C19" s="895"/>
      <c r="D19" s="893"/>
      <c r="E19" s="893"/>
      <c r="F19" s="893"/>
      <c r="G19" s="893"/>
      <c r="H19" s="893"/>
      <c r="I19" s="893"/>
      <c r="J19" s="893"/>
      <c r="K19" s="893"/>
      <c r="L19" s="893"/>
      <c r="M19" s="893"/>
      <c r="N19" s="893"/>
      <c r="O19" s="893"/>
      <c r="P19" s="893"/>
      <c r="Q19" s="893"/>
      <c r="R19" s="893"/>
      <c r="S19" s="893"/>
      <c r="T19" s="893"/>
    </row>
    <row r="20" spans="1:20" s="886" customFormat="1" ht="15.75">
      <c r="A20" s="887">
        <v>6</v>
      </c>
      <c r="B20" s="894" t="s">
        <v>715</v>
      </c>
      <c r="C20" s="895"/>
      <c r="D20" s="893"/>
      <c r="E20" s="893"/>
      <c r="F20" s="893"/>
      <c r="G20" s="893"/>
      <c r="H20" s="893"/>
      <c r="I20" s="893"/>
      <c r="J20" s="893"/>
      <c r="K20" s="893"/>
      <c r="L20" s="893"/>
      <c r="M20" s="893"/>
      <c r="N20" s="893"/>
      <c r="O20" s="893"/>
      <c r="P20" s="893"/>
      <c r="Q20" s="893"/>
      <c r="R20" s="893"/>
      <c r="S20" s="893"/>
      <c r="T20" s="893"/>
    </row>
    <row r="21" spans="1:20" s="886" customFormat="1" ht="15.75">
      <c r="A21" s="887">
        <v>7</v>
      </c>
      <c r="B21" s="894" t="s">
        <v>718</v>
      </c>
      <c r="C21" s="895"/>
      <c r="D21" s="893"/>
      <c r="E21" s="893"/>
      <c r="F21" s="893"/>
      <c r="G21" s="893"/>
      <c r="H21" s="893"/>
      <c r="I21" s="893"/>
      <c r="J21" s="893"/>
      <c r="K21" s="893"/>
      <c r="L21" s="893"/>
      <c r="M21" s="893"/>
      <c r="N21" s="893"/>
      <c r="O21" s="893"/>
      <c r="P21" s="893"/>
      <c r="Q21" s="893"/>
      <c r="R21" s="893"/>
      <c r="S21" s="893"/>
      <c r="T21" s="893"/>
    </row>
    <row r="22" spans="1:20" s="886" customFormat="1" ht="15.75">
      <c r="A22" s="887">
        <v>8</v>
      </c>
      <c r="B22" s="894" t="s">
        <v>722</v>
      </c>
      <c r="C22" s="895"/>
      <c r="D22" s="893"/>
      <c r="E22" s="893"/>
      <c r="F22" s="893"/>
      <c r="G22" s="893"/>
      <c r="H22" s="893"/>
      <c r="I22" s="893"/>
      <c r="J22" s="893"/>
      <c r="K22" s="893"/>
      <c r="L22" s="893"/>
      <c r="M22" s="893"/>
      <c r="N22" s="893"/>
      <c r="O22" s="893"/>
      <c r="P22" s="893"/>
      <c r="Q22" s="893"/>
      <c r="R22" s="893"/>
      <c r="S22" s="893"/>
      <c r="T22" s="893"/>
    </row>
    <row r="23" ht="17.25" customHeight="1"/>
    <row r="24" spans="1:20" ht="17.25" customHeight="1">
      <c r="A24" s="633"/>
      <c r="B24" s="1477"/>
      <c r="C24" s="1477"/>
      <c r="D24" s="1477"/>
      <c r="E24" s="1477"/>
      <c r="F24" s="1477"/>
      <c r="G24" s="1477"/>
      <c r="H24" s="700"/>
      <c r="I24" s="700"/>
      <c r="J24" s="761"/>
      <c r="K24" s="700"/>
      <c r="L24" s="1518" t="str">
        <f>'Thong tin'!B8</f>
        <v>Thái Bình, ngày 05 tháng 10 năm 2016</v>
      </c>
      <c r="M24" s="1518"/>
      <c r="N24" s="1518"/>
      <c r="O24" s="1518"/>
      <c r="P24" s="1518"/>
      <c r="Q24" s="1518"/>
      <c r="R24" s="1518"/>
      <c r="S24" s="1518"/>
      <c r="T24" s="1518"/>
    </row>
    <row r="25" spans="1:20" ht="17.25" customHeight="1">
      <c r="A25" s="633"/>
      <c r="B25" s="901"/>
      <c r="C25" s="901"/>
      <c r="D25" s="901"/>
      <c r="E25" s="901"/>
      <c r="F25" s="901"/>
      <c r="G25" s="901"/>
      <c r="H25" s="700"/>
      <c r="I25" s="700"/>
      <c r="J25" s="761"/>
      <c r="K25" s="700"/>
      <c r="L25" s="1473" t="str">
        <f>'Thong tin'!B9</f>
        <v>KT. CỤC TRƯỞNG</v>
      </c>
      <c r="M25" s="1473"/>
      <c r="N25" s="1473"/>
      <c r="O25" s="1473"/>
      <c r="P25" s="1473"/>
      <c r="Q25" s="1473"/>
      <c r="R25" s="1473"/>
      <c r="S25" s="1473"/>
      <c r="T25" s="1473"/>
    </row>
    <row r="26" spans="1:20" ht="17.25" customHeight="1">
      <c r="A26" s="633"/>
      <c r="B26" s="1479" t="s">
        <v>43</v>
      </c>
      <c r="C26" s="1479"/>
      <c r="D26" s="1479"/>
      <c r="E26" s="1479"/>
      <c r="F26" s="1479"/>
      <c r="G26" s="1479"/>
      <c r="H26" s="673"/>
      <c r="I26" s="673"/>
      <c r="J26" s="673"/>
      <c r="K26" s="673"/>
      <c r="L26" s="1473" t="str">
        <f>'Thong tin'!B7</f>
        <v>PHÓ CỤC TRƯỞNG</v>
      </c>
      <c r="M26" s="1473"/>
      <c r="N26" s="1473"/>
      <c r="O26" s="1473"/>
      <c r="P26" s="1473"/>
      <c r="Q26" s="1473"/>
      <c r="R26" s="1473"/>
      <c r="S26" s="1473"/>
      <c r="T26" s="1473"/>
    </row>
    <row r="27" spans="1:20" s="724" customFormat="1" ht="18.75">
      <c r="A27" s="723"/>
      <c r="B27" s="1472"/>
      <c r="C27" s="1472"/>
      <c r="D27" s="1472"/>
      <c r="E27" s="1472"/>
      <c r="F27" s="1472"/>
      <c r="G27" s="779"/>
      <c r="H27" s="779"/>
      <c r="I27" s="779"/>
      <c r="J27" s="779"/>
      <c r="K27" s="779"/>
      <c r="L27" s="1473"/>
      <c r="M27" s="1473"/>
      <c r="N27" s="1473"/>
      <c r="O27" s="1473"/>
      <c r="P27" s="1473"/>
      <c r="Q27" s="1473"/>
      <c r="R27" s="1473"/>
      <c r="S27" s="1473"/>
      <c r="T27" s="1473"/>
    </row>
    <row r="28" spans="1:20" s="724" customFormat="1" ht="18.75">
      <c r="A28" s="723"/>
      <c r="B28" s="762"/>
      <c r="C28" s="762"/>
      <c r="D28" s="762"/>
      <c r="E28" s="762"/>
      <c r="F28" s="762"/>
      <c r="G28" s="779"/>
      <c r="H28" s="779"/>
      <c r="I28" s="779"/>
      <c r="J28" s="779"/>
      <c r="K28" s="779"/>
      <c r="L28" s="676"/>
      <c r="M28" s="676"/>
      <c r="N28" s="676"/>
      <c r="O28" s="676"/>
      <c r="P28" s="676"/>
      <c r="Q28" s="676"/>
      <c r="R28" s="676"/>
      <c r="S28" s="676"/>
      <c r="T28" s="676"/>
    </row>
    <row r="29" spans="1:20" s="724" customFormat="1" ht="18.75">
      <c r="A29" s="723"/>
      <c r="B29" s="762"/>
      <c r="C29" s="762"/>
      <c r="D29" s="762"/>
      <c r="E29" s="762"/>
      <c r="F29" s="762"/>
      <c r="G29" s="779"/>
      <c r="H29" s="779"/>
      <c r="I29" s="779"/>
      <c r="J29" s="779"/>
      <c r="K29" s="779"/>
      <c r="L29" s="676"/>
      <c r="M29" s="676"/>
      <c r="N29" s="676"/>
      <c r="O29" s="676"/>
      <c r="P29" s="676"/>
      <c r="Q29" s="676"/>
      <c r="R29" s="676"/>
      <c r="S29" s="676"/>
      <c r="T29" s="676"/>
    </row>
    <row r="30" spans="1:20" s="724" customFormat="1" ht="18.75">
      <c r="A30" s="723"/>
      <c r="B30" s="779"/>
      <c r="C30" s="779"/>
      <c r="D30" s="779"/>
      <c r="E30" s="779"/>
      <c r="F30" s="779"/>
      <c r="G30" s="779"/>
      <c r="H30" s="779"/>
      <c r="I30" s="779"/>
      <c r="J30" s="779"/>
      <c r="K30" s="779"/>
      <c r="L30" s="779"/>
      <c r="M30" s="779"/>
      <c r="N30" s="779"/>
      <c r="O30" s="779"/>
      <c r="P30" s="779"/>
      <c r="Q30" s="779"/>
      <c r="R30" s="779"/>
      <c r="S30" s="779"/>
      <c r="T30" s="779"/>
    </row>
    <row r="31" spans="2:20" ht="18">
      <c r="B31" s="761"/>
      <c r="C31" s="761"/>
      <c r="D31" s="761"/>
      <c r="E31" s="761"/>
      <c r="F31" s="761"/>
      <c r="G31" s="761"/>
      <c r="H31" s="761"/>
      <c r="I31" s="761"/>
      <c r="J31" s="761"/>
      <c r="K31" s="761"/>
      <c r="L31" s="761"/>
      <c r="M31" s="761"/>
      <c r="N31" s="761"/>
      <c r="O31" s="761"/>
      <c r="P31" s="761"/>
      <c r="Q31" s="761"/>
      <c r="R31" s="761"/>
      <c r="S31" s="761"/>
      <c r="T31" s="761"/>
    </row>
    <row r="32" spans="2:20" ht="18.75">
      <c r="B32" s="1399" t="str">
        <f>'Thong tin'!B5</f>
        <v>Vũ Văn Tuyên</v>
      </c>
      <c r="C32" s="1399"/>
      <c r="D32" s="1399"/>
      <c r="E32" s="1399"/>
      <c r="F32" s="1399"/>
      <c r="G32" s="1399"/>
      <c r="H32" s="761"/>
      <c r="I32" s="761"/>
      <c r="J32" s="761"/>
      <c r="K32" s="761"/>
      <c r="L32" s="1399" t="str">
        <f>'Thong tin'!B6</f>
        <v>Nguyễn Thái Bình</v>
      </c>
      <c r="M32" s="1399"/>
      <c r="N32" s="1399"/>
      <c r="O32" s="1399"/>
      <c r="P32" s="1399"/>
      <c r="Q32" s="1399"/>
      <c r="R32" s="1399"/>
      <c r="S32" s="1399"/>
      <c r="T32" s="1399"/>
    </row>
    <row r="33" spans="2:20" ht="18.75">
      <c r="B33" s="635"/>
      <c r="C33" s="635"/>
      <c r="D33" s="635"/>
      <c r="E33" s="635"/>
      <c r="F33" s="635"/>
      <c r="G33" s="635"/>
      <c r="H33" s="717"/>
      <c r="I33" s="635"/>
      <c r="J33" s="635"/>
      <c r="K33" s="635"/>
      <c r="L33" s="635"/>
      <c r="M33" s="635"/>
      <c r="N33" s="635"/>
      <c r="O33" s="635"/>
      <c r="P33" s="635"/>
      <c r="Q33" s="635"/>
      <c r="R33" s="635"/>
      <c r="S33" s="635"/>
      <c r="T33" s="635"/>
    </row>
    <row r="34" spans="2:20" ht="18">
      <c r="B34" s="635"/>
      <c r="C34" s="635"/>
      <c r="D34" s="635"/>
      <c r="E34" s="635"/>
      <c r="F34" s="635"/>
      <c r="G34" s="635"/>
      <c r="H34" s="635"/>
      <c r="I34" s="635"/>
      <c r="J34" s="635"/>
      <c r="K34" s="635"/>
      <c r="L34" s="635"/>
      <c r="M34" s="635"/>
      <c r="N34" s="635"/>
      <c r="O34" s="635"/>
      <c r="P34" s="635"/>
      <c r="Q34" s="635"/>
      <c r="R34" s="635"/>
      <c r="S34" s="635"/>
      <c r="T34" s="635"/>
    </row>
  </sheetData>
  <sheetProtection/>
  <mergeCells count="36">
    <mergeCell ref="A1:D1"/>
    <mergeCell ref="F5:O5"/>
    <mergeCell ref="E1:O3"/>
    <mergeCell ref="E4:O4"/>
    <mergeCell ref="G8:L8"/>
    <mergeCell ref="M8:N8"/>
    <mergeCell ref="O8:T8"/>
    <mergeCell ref="E7:L7"/>
    <mergeCell ref="M7:T7"/>
    <mergeCell ref="C7:C10"/>
    <mergeCell ref="A12:B12"/>
    <mergeCell ref="A6:B10"/>
    <mergeCell ref="C6:D6"/>
    <mergeCell ref="E6:T6"/>
    <mergeCell ref="O9:P9"/>
    <mergeCell ref="D7:D10"/>
    <mergeCell ref="E8:F8"/>
    <mergeCell ref="S9:T9"/>
    <mergeCell ref="E9:E10"/>
    <mergeCell ref="F9:F10"/>
    <mergeCell ref="I9:J9"/>
    <mergeCell ref="K9:L9"/>
    <mergeCell ref="G9:H9"/>
    <mergeCell ref="Q9:R9"/>
    <mergeCell ref="M9:M10"/>
    <mergeCell ref="N9:N10"/>
    <mergeCell ref="L25:T25"/>
    <mergeCell ref="A11:B11"/>
    <mergeCell ref="B24:G24"/>
    <mergeCell ref="B32:G32"/>
    <mergeCell ref="L32:T32"/>
    <mergeCell ref="B26:G26"/>
    <mergeCell ref="L26:T26"/>
    <mergeCell ref="B27:F27"/>
    <mergeCell ref="L27:T27"/>
    <mergeCell ref="L24:T2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8"/>
  <sheetViews>
    <sheetView view="pageBreakPreview" zoomScaleSheetLayoutView="100" zoomScalePageLayoutView="0" workbookViewId="0" topLeftCell="A7">
      <selection activeCell="E15" sqref="E15"/>
    </sheetView>
  </sheetViews>
  <sheetFormatPr defaultColWidth="9.00390625" defaultRowHeight="15.75"/>
  <cols>
    <col min="1" max="1" width="3.75390625" style="735" customWidth="1"/>
    <col min="2" max="2" width="23.625" style="726" customWidth="1"/>
    <col min="3" max="3" width="9.25390625" style="726" customWidth="1"/>
    <col min="4" max="4" width="15.375" style="726" customWidth="1"/>
    <col min="5" max="5" width="8.375" style="726" customWidth="1"/>
    <col min="6" max="6" width="10.75390625" style="726" customWidth="1"/>
    <col min="7" max="7" width="8.25390625" style="726" customWidth="1"/>
    <col min="8" max="8" width="9.875" style="726" customWidth="1"/>
    <col min="9" max="9" width="9.00390625" style="726" customWidth="1"/>
    <col min="10" max="10" width="12.25390625" style="726" customWidth="1"/>
    <col min="11" max="11" width="9.25390625" style="726" customWidth="1"/>
    <col min="12" max="12" width="11.50390625" style="726" customWidth="1"/>
    <col min="13" max="16384" width="9.00390625" style="726" customWidth="1"/>
  </cols>
  <sheetData>
    <row r="1" spans="1:12" ht="20.25" customHeight="1">
      <c r="A1" s="806" t="s">
        <v>324</v>
      </c>
      <c r="B1" s="806"/>
      <c r="C1" s="806"/>
      <c r="D1" s="1566" t="s">
        <v>451</v>
      </c>
      <c r="E1" s="1566"/>
      <c r="F1" s="1566"/>
      <c r="G1" s="1566"/>
      <c r="H1" s="1566"/>
      <c r="I1" s="1566"/>
      <c r="J1" s="651" t="s">
        <v>452</v>
      </c>
      <c r="K1" s="725"/>
      <c r="L1" s="725"/>
    </row>
    <row r="2" spans="1:12" ht="18.75" customHeight="1">
      <c r="A2" s="800" t="s">
        <v>344</v>
      </c>
      <c r="B2" s="804"/>
      <c r="C2" s="804"/>
      <c r="D2" s="1617" t="s">
        <v>325</v>
      </c>
      <c r="E2" s="1617"/>
      <c r="F2" s="1617"/>
      <c r="G2" s="1617"/>
      <c r="H2" s="1617"/>
      <c r="I2" s="1617"/>
      <c r="J2" s="1579" t="str">
        <f>'Thong tin'!B4</f>
        <v>CTHADS Tỉnh Thái Bình</v>
      </c>
      <c r="K2" s="1579"/>
      <c r="L2" s="1579"/>
    </row>
    <row r="3" spans="1:12" ht="17.25">
      <c r="A3" s="805" t="s">
        <v>345</v>
      </c>
      <c r="B3" s="805"/>
      <c r="C3" s="805"/>
      <c r="D3" s="1486" t="str">
        <f>'Thong tin'!B3</f>
        <v>12 tháng / năm 2016</v>
      </c>
      <c r="E3" s="1487"/>
      <c r="F3" s="1487"/>
      <c r="G3" s="1487"/>
      <c r="H3" s="1487"/>
      <c r="I3" s="1487"/>
      <c r="J3" s="654" t="s">
        <v>470</v>
      </c>
      <c r="K3" s="654"/>
      <c r="L3" s="654"/>
    </row>
    <row r="4" spans="1:12" ht="15.75">
      <c r="A4" s="807" t="s">
        <v>680</v>
      </c>
      <c r="B4" s="807"/>
      <c r="C4" s="807"/>
      <c r="D4" s="1619"/>
      <c r="E4" s="1619"/>
      <c r="F4" s="1619"/>
      <c r="G4" s="1619"/>
      <c r="H4" s="1619"/>
      <c r="I4" s="1619"/>
      <c r="J4" s="1512" t="s">
        <v>412</v>
      </c>
      <c r="K4" s="1512"/>
      <c r="L4" s="1512"/>
    </row>
    <row r="5" spans="1:12" ht="15.75">
      <c r="A5" s="727"/>
      <c r="B5" s="727"/>
      <c r="C5" s="728"/>
      <c r="D5" s="728"/>
      <c r="E5" s="653"/>
      <c r="J5" s="729" t="s">
        <v>456</v>
      </c>
      <c r="K5" s="696"/>
      <c r="L5" s="696"/>
    </row>
    <row r="6" spans="1:12" ht="24.75" customHeight="1">
      <c r="A6" s="1611" t="s">
        <v>72</v>
      </c>
      <c r="B6" s="1612"/>
      <c r="C6" s="1610" t="s">
        <v>457</v>
      </c>
      <c r="D6" s="1610"/>
      <c r="E6" s="1610"/>
      <c r="F6" s="1610"/>
      <c r="G6" s="1610"/>
      <c r="H6" s="1610"/>
      <c r="I6" s="1610" t="s">
        <v>326</v>
      </c>
      <c r="J6" s="1610"/>
      <c r="K6" s="1610"/>
      <c r="L6" s="1610"/>
    </row>
    <row r="7" spans="1:12" ht="17.25" customHeight="1">
      <c r="A7" s="1613"/>
      <c r="B7" s="1614"/>
      <c r="C7" s="1610" t="s">
        <v>38</v>
      </c>
      <c r="D7" s="1610"/>
      <c r="E7" s="1610" t="s">
        <v>7</v>
      </c>
      <c r="F7" s="1610"/>
      <c r="G7" s="1610"/>
      <c r="H7" s="1610"/>
      <c r="I7" s="1610" t="s">
        <v>327</v>
      </c>
      <c r="J7" s="1610"/>
      <c r="K7" s="1610" t="s">
        <v>328</v>
      </c>
      <c r="L7" s="1610"/>
    </row>
    <row r="8" spans="1:12" ht="31.5" customHeight="1">
      <c r="A8" s="1613"/>
      <c r="B8" s="1614"/>
      <c r="C8" s="1610"/>
      <c r="D8" s="1610"/>
      <c r="E8" s="1610" t="s">
        <v>329</v>
      </c>
      <c r="F8" s="1610"/>
      <c r="G8" s="1610" t="s">
        <v>330</v>
      </c>
      <c r="H8" s="1610"/>
      <c r="I8" s="1610"/>
      <c r="J8" s="1610"/>
      <c r="K8" s="1610"/>
      <c r="L8" s="1610"/>
    </row>
    <row r="9" spans="1:12" ht="24.75" customHeight="1">
      <c r="A9" s="1615"/>
      <c r="B9" s="1616"/>
      <c r="C9" s="730" t="s">
        <v>331</v>
      </c>
      <c r="D9" s="730" t="s">
        <v>10</v>
      </c>
      <c r="E9" s="730" t="s">
        <v>3</v>
      </c>
      <c r="F9" s="730" t="s">
        <v>332</v>
      </c>
      <c r="G9" s="730" t="s">
        <v>3</v>
      </c>
      <c r="H9" s="730" t="s">
        <v>332</v>
      </c>
      <c r="I9" s="730" t="s">
        <v>3</v>
      </c>
      <c r="J9" s="730" t="s">
        <v>332</v>
      </c>
      <c r="K9" s="730" t="s">
        <v>3</v>
      </c>
      <c r="L9" s="730" t="s">
        <v>332</v>
      </c>
    </row>
    <row r="10" spans="1:12" s="732" customFormat="1" ht="15.75">
      <c r="A10" s="1545" t="s">
        <v>6</v>
      </c>
      <c r="B10" s="1546"/>
      <c r="C10" s="731">
        <v>1</v>
      </c>
      <c r="D10" s="731">
        <v>2</v>
      </c>
      <c r="E10" s="731">
        <v>3</v>
      </c>
      <c r="F10" s="731">
        <v>4</v>
      </c>
      <c r="G10" s="731">
        <v>5</v>
      </c>
      <c r="H10" s="731">
        <v>6</v>
      </c>
      <c r="I10" s="731">
        <v>7</v>
      </c>
      <c r="J10" s="731">
        <v>8</v>
      </c>
      <c r="K10" s="731">
        <v>9</v>
      </c>
      <c r="L10" s="731">
        <v>10</v>
      </c>
    </row>
    <row r="11" spans="1:12" s="732" customFormat="1" ht="17.25" customHeight="1">
      <c r="A11" s="1618" t="s">
        <v>37</v>
      </c>
      <c r="B11" s="1563"/>
      <c r="C11" s="733">
        <v>0</v>
      </c>
      <c r="D11" s="733">
        <v>0</v>
      </c>
      <c r="E11" s="733">
        <v>0</v>
      </c>
      <c r="F11" s="733">
        <v>0</v>
      </c>
      <c r="G11" s="733">
        <v>0</v>
      </c>
      <c r="H11" s="733">
        <v>0</v>
      </c>
      <c r="I11" s="733">
        <v>0</v>
      </c>
      <c r="J11" s="733">
        <v>0</v>
      </c>
      <c r="K11" s="733">
        <v>0</v>
      </c>
      <c r="L11" s="733">
        <v>0</v>
      </c>
    </row>
    <row r="12" spans="1:12" s="734" customFormat="1" ht="17.25" customHeight="1">
      <c r="A12" s="665" t="s">
        <v>0</v>
      </c>
      <c r="B12" s="666" t="s">
        <v>98</v>
      </c>
      <c r="C12" s="733">
        <v>0</v>
      </c>
      <c r="D12" s="733">
        <v>0</v>
      </c>
      <c r="E12" s="733">
        <v>0</v>
      </c>
      <c r="F12" s="733">
        <v>0</v>
      </c>
      <c r="G12" s="733">
        <v>0</v>
      </c>
      <c r="H12" s="733">
        <v>0</v>
      </c>
      <c r="I12" s="733">
        <v>0</v>
      </c>
      <c r="J12" s="733">
        <v>0</v>
      </c>
      <c r="K12" s="733">
        <v>0</v>
      </c>
      <c r="L12" s="733">
        <v>0</v>
      </c>
    </row>
    <row r="13" spans="1:12" s="734" customFormat="1" ht="17.25" customHeight="1">
      <c r="A13" s="667" t="s">
        <v>1</v>
      </c>
      <c r="B13" s="666" t="s">
        <v>19</v>
      </c>
      <c r="C13" s="733">
        <v>0</v>
      </c>
      <c r="D13" s="733">
        <v>0</v>
      </c>
      <c r="E13" s="733">
        <v>0</v>
      </c>
      <c r="F13" s="733">
        <v>0</v>
      </c>
      <c r="G13" s="733">
        <v>0</v>
      </c>
      <c r="H13" s="733">
        <v>0</v>
      </c>
      <c r="I13" s="733">
        <v>0</v>
      </c>
      <c r="J13" s="733">
        <v>0</v>
      </c>
      <c r="K13" s="733">
        <v>0</v>
      </c>
      <c r="L13" s="733">
        <v>0</v>
      </c>
    </row>
    <row r="14" spans="1:12" s="734" customFormat="1" ht="17.25" customHeight="1">
      <c r="A14" s="668" t="s">
        <v>52</v>
      </c>
      <c r="B14" s="587" t="s">
        <v>687</v>
      </c>
      <c r="C14" s="733">
        <v>0</v>
      </c>
      <c r="D14" s="733">
        <v>0</v>
      </c>
      <c r="E14" s="733">
        <v>0</v>
      </c>
      <c r="F14" s="733">
        <v>0</v>
      </c>
      <c r="G14" s="733">
        <v>0</v>
      </c>
      <c r="H14" s="733">
        <v>0</v>
      </c>
      <c r="I14" s="733">
        <v>0</v>
      </c>
      <c r="J14" s="733">
        <v>0</v>
      </c>
      <c r="K14" s="733">
        <v>0</v>
      </c>
      <c r="L14" s="733">
        <v>0</v>
      </c>
    </row>
    <row r="15" spans="1:12" s="734" customFormat="1" ht="17.25" customHeight="1">
      <c r="A15" s="668">
        <v>2</v>
      </c>
      <c r="B15" s="587" t="s">
        <v>695</v>
      </c>
      <c r="C15" s="733">
        <v>0</v>
      </c>
      <c r="D15" s="733">
        <v>0</v>
      </c>
      <c r="E15" s="733">
        <v>0</v>
      </c>
      <c r="F15" s="733">
        <v>0</v>
      </c>
      <c r="G15" s="733">
        <v>0</v>
      </c>
      <c r="H15" s="733">
        <v>0</v>
      </c>
      <c r="I15" s="733">
        <v>0</v>
      </c>
      <c r="J15" s="733">
        <v>0</v>
      </c>
      <c r="K15" s="733">
        <v>0</v>
      </c>
      <c r="L15" s="733">
        <v>0</v>
      </c>
    </row>
    <row r="16" spans="1:12" s="734" customFormat="1" ht="17.25" customHeight="1">
      <c r="A16" s="668">
        <v>3</v>
      </c>
      <c r="B16" s="587" t="s">
        <v>698</v>
      </c>
      <c r="C16" s="733">
        <v>0</v>
      </c>
      <c r="D16" s="733">
        <v>0</v>
      </c>
      <c r="E16" s="733">
        <v>0</v>
      </c>
      <c r="F16" s="733">
        <v>0</v>
      </c>
      <c r="G16" s="733">
        <v>0</v>
      </c>
      <c r="H16" s="733">
        <v>0</v>
      </c>
      <c r="I16" s="733">
        <v>0</v>
      </c>
      <c r="J16" s="733">
        <v>0</v>
      </c>
      <c r="K16" s="733">
        <v>0</v>
      </c>
      <c r="L16" s="733">
        <v>0</v>
      </c>
    </row>
    <row r="17" spans="1:12" s="734" customFormat="1" ht="17.25" customHeight="1">
      <c r="A17" s="668">
        <v>4</v>
      </c>
      <c r="B17" s="587" t="s">
        <v>703</v>
      </c>
      <c r="C17" s="733">
        <v>0</v>
      </c>
      <c r="D17" s="733">
        <v>0</v>
      </c>
      <c r="E17" s="733">
        <v>0</v>
      </c>
      <c r="F17" s="733">
        <v>0</v>
      </c>
      <c r="G17" s="733">
        <v>0</v>
      </c>
      <c r="H17" s="733">
        <v>0</v>
      </c>
      <c r="I17" s="733">
        <v>0</v>
      </c>
      <c r="J17" s="733">
        <v>0</v>
      </c>
      <c r="K17" s="733">
        <v>0</v>
      </c>
      <c r="L17" s="733">
        <v>0</v>
      </c>
    </row>
    <row r="18" spans="1:12" s="734" customFormat="1" ht="17.25" customHeight="1">
      <c r="A18" s="668">
        <v>5</v>
      </c>
      <c r="B18" s="587" t="s">
        <v>709</v>
      </c>
      <c r="C18" s="733">
        <v>0</v>
      </c>
      <c r="D18" s="733">
        <v>0</v>
      </c>
      <c r="E18" s="733">
        <v>0</v>
      </c>
      <c r="F18" s="733">
        <v>0</v>
      </c>
      <c r="G18" s="733">
        <v>0</v>
      </c>
      <c r="H18" s="733">
        <v>0</v>
      </c>
      <c r="I18" s="733">
        <v>0</v>
      </c>
      <c r="J18" s="733">
        <v>0</v>
      </c>
      <c r="K18" s="733">
        <v>0</v>
      </c>
      <c r="L18" s="733">
        <v>0</v>
      </c>
    </row>
    <row r="19" spans="1:12" s="734" customFormat="1" ht="17.25" customHeight="1">
      <c r="A19" s="668">
        <v>6</v>
      </c>
      <c r="B19" s="587" t="s">
        <v>715</v>
      </c>
      <c r="C19" s="733">
        <v>0</v>
      </c>
      <c r="D19" s="733">
        <v>0</v>
      </c>
      <c r="E19" s="733">
        <v>0</v>
      </c>
      <c r="F19" s="733">
        <v>0</v>
      </c>
      <c r="G19" s="733">
        <v>0</v>
      </c>
      <c r="H19" s="733">
        <v>0</v>
      </c>
      <c r="I19" s="733">
        <v>0</v>
      </c>
      <c r="J19" s="733">
        <v>0</v>
      </c>
      <c r="K19" s="733">
        <v>0</v>
      </c>
      <c r="L19" s="733">
        <v>0</v>
      </c>
    </row>
    <row r="20" spans="1:12" s="734" customFormat="1" ht="17.25" customHeight="1">
      <c r="A20" s="668">
        <v>7</v>
      </c>
      <c r="B20" s="587" t="s">
        <v>718</v>
      </c>
      <c r="C20" s="733">
        <v>0</v>
      </c>
      <c r="D20" s="733">
        <v>0</v>
      </c>
      <c r="E20" s="733">
        <v>0</v>
      </c>
      <c r="F20" s="733">
        <v>0</v>
      </c>
      <c r="G20" s="733">
        <v>0</v>
      </c>
      <c r="H20" s="733">
        <v>0</v>
      </c>
      <c r="I20" s="733">
        <v>0</v>
      </c>
      <c r="J20" s="733">
        <v>0</v>
      </c>
      <c r="K20" s="733">
        <v>0</v>
      </c>
      <c r="L20" s="733">
        <v>0</v>
      </c>
    </row>
    <row r="21" spans="1:12" s="734" customFormat="1" ht="18" customHeight="1">
      <c r="A21" s="668">
        <v>8</v>
      </c>
      <c r="B21" s="587" t="s">
        <v>722</v>
      </c>
      <c r="C21" s="733">
        <v>0</v>
      </c>
      <c r="D21" s="733">
        <v>0</v>
      </c>
      <c r="E21" s="733">
        <v>0</v>
      </c>
      <c r="F21" s="733">
        <v>0</v>
      </c>
      <c r="G21" s="733">
        <v>0</v>
      </c>
      <c r="H21" s="733">
        <v>0</v>
      </c>
      <c r="I21" s="733">
        <v>0</v>
      </c>
      <c r="J21" s="733">
        <v>0</v>
      </c>
      <c r="K21" s="733">
        <v>0</v>
      </c>
      <c r="L21" s="733">
        <v>0</v>
      </c>
    </row>
    <row r="22" spans="2:12" ht="18" customHeight="1">
      <c r="B22" s="780"/>
      <c r="C22" s="780"/>
      <c r="D22" s="780"/>
      <c r="E22" s="780"/>
      <c r="F22" s="780"/>
      <c r="G22" s="780"/>
      <c r="H22" s="780"/>
      <c r="I22" s="780"/>
      <c r="J22" s="780"/>
      <c r="K22" s="780"/>
      <c r="L22" s="780"/>
    </row>
    <row r="23" spans="1:12" s="652" customFormat="1" ht="18" customHeight="1">
      <c r="A23" s="669"/>
      <c r="B23" s="1477"/>
      <c r="C23" s="1477"/>
      <c r="D23" s="1477"/>
      <c r="E23" s="781"/>
      <c r="F23" s="700"/>
      <c r="G23" s="700"/>
      <c r="H23" s="1518" t="str">
        <f>'Thong tin'!B8</f>
        <v>Thái Bình, ngày 05 tháng 10 năm 2016</v>
      </c>
      <c r="I23" s="1518"/>
      <c r="J23" s="1518"/>
      <c r="K23" s="1518"/>
      <c r="L23" s="1518"/>
    </row>
    <row r="24" spans="1:12" s="652" customFormat="1" ht="18" customHeight="1">
      <c r="A24" s="669"/>
      <c r="B24" s="901"/>
      <c r="C24" s="901"/>
      <c r="D24" s="901"/>
      <c r="E24" s="781"/>
      <c r="F24" s="700"/>
      <c r="G24" s="700"/>
      <c r="H24" s="1473" t="str">
        <f>'Thong tin'!B9</f>
        <v>KT. CỤC TRƯỞNG</v>
      </c>
      <c r="I24" s="1473"/>
      <c r="J24" s="1473"/>
      <c r="K24" s="1473"/>
      <c r="L24" s="1473"/>
    </row>
    <row r="25" spans="1:12" s="652" customFormat="1" ht="19.5" customHeight="1">
      <c r="A25" s="669"/>
      <c r="B25" s="1479" t="s">
        <v>333</v>
      </c>
      <c r="C25" s="1479"/>
      <c r="D25" s="1479"/>
      <c r="E25" s="781"/>
      <c r="F25" s="673"/>
      <c r="G25" s="673"/>
      <c r="H25" s="1473" t="str">
        <f>'Thong tin'!B7</f>
        <v>PHÓ CỤC TRƯỞNG</v>
      </c>
      <c r="I25" s="1473"/>
      <c r="J25" s="1473"/>
      <c r="K25" s="1473"/>
      <c r="L25" s="1473"/>
    </row>
    <row r="26" spans="1:12" s="652" customFormat="1" ht="15" customHeight="1">
      <c r="A26" s="669"/>
      <c r="B26" s="1607"/>
      <c r="C26" s="1607"/>
      <c r="D26" s="1607"/>
      <c r="E26" s="781"/>
      <c r="F26" s="673"/>
      <c r="G26" s="673"/>
      <c r="H26" s="1473"/>
      <c r="I26" s="1473"/>
      <c r="J26" s="1473"/>
      <c r="K26" s="1473"/>
      <c r="L26" s="1473"/>
    </row>
    <row r="27" spans="1:12" s="652" customFormat="1" ht="15" customHeight="1">
      <c r="A27" s="669"/>
      <c r="B27" s="675"/>
      <c r="C27" s="675"/>
      <c r="D27" s="781"/>
      <c r="E27" s="781"/>
      <c r="F27" s="673"/>
      <c r="G27" s="673"/>
      <c r="H27" s="676"/>
      <c r="I27" s="676"/>
      <c r="J27" s="676"/>
      <c r="K27" s="676"/>
      <c r="L27" s="676"/>
    </row>
    <row r="28" spans="1:12" s="652" customFormat="1" ht="15" customHeight="1">
      <c r="A28" s="669"/>
      <c r="B28" s="675"/>
      <c r="C28" s="675"/>
      <c r="D28" s="781"/>
      <c r="E28" s="781"/>
      <c r="F28" s="673"/>
      <c r="G28" s="673"/>
      <c r="H28" s="676"/>
      <c r="I28" s="676"/>
      <c r="J28" s="676"/>
      <c r="K28" s="676"/>
      <c r="L28" s="676"/>
    </row>
    <row r="29" spans="2:12" ht="19.5">
      <c r="B29" s="1609"/>
      <c r="C29" s="1609"/>
      <c r="D29" s="1609"/>
      <c r="E29" s="779"/>
      <c r="F29" s="779"/>
      <c r="G29" s="779"/>
      <c r="H29" s="779"/>
      <c r="I29" s="779"/>
      <c r="J29" s="782"/>
      <c r="K29" s="779"/>
      <c r="L29" s="779"/>
    </row>
    <row r="30" spans="2:12" ht="18.75">
      <c r="B30" s="779"/>
      <c r="C30" s="779"/>
      <c r="D30" s="779"/>
      <c r="E30" s="779"/>
      <c r="F30" s="779"/>
      <c r="G30" s="779"/>
      <c r="H30" s="779"/>
      <c r="I30" s="779"/>
      <c r="J30" s="779"/>
      <c r="K30" s="779"/>
      <c r="L30" s="779"/>
    </row>
    <row r="31" spans="2:12" ht="18.75">
      <c r="B31" s="779"/>
      <c r="C31" s="779"/>
      <c r="D31" s="779"/>
      <c r="E31" s="779"/>
      <c r="F31" s="779"/>
      <c r="G31" s="779"/>
      <c r="H31" s="779"/>
      <c r="I31" s="779"/>
      <c r="J31" s="779"/>
      <c r="K31" s="779"/>
      <c r="L31" s="779"/>
    </row>
    <row r="32" spans="1:12" s="637" customFormat="1" ht="18.75" hidden="1">
      <c r="A32" s="694" t="s">
        <v>47</v>
      </c>
      <c r="B32" s="763"/>
      <c r="C32" s="763"/>
      <c r="D32" s="763"/>
      <c r="E32" s="763"/>
      <c r="F32" s="763"/>
      <c r="G32" s="763"/>
      <c r="H32" s="763"/>
      <c r="I32" s="763"/>
      <c r="J32" s="763"/>
      <c r="K32" s="763"/>
      <c r="L32" s="763"/>
    </row>
    <row r="33" spans="1:12" s="637" customFormat="1" ht="15" customHeight="1" hidden="1">
      <c r="A33" s="642"/>
      <c r="B33" s="1608" t="s">
        <v>334</v>
      </c>
      <c r="C33" s="1608"/>
      <c r="D33" s="1608"/>
      <c r="E33" s="1608"/>
      <c r="F33" s="1608"/>
      <c r="G33" s="1608"/>
      <c r="H33" s="1608"/>
      <c r="I33" s="1608"/>
      <c r="J33" s="1608"/>
      <c r="K33" s="783"/>
      <c r="L33" s="670"/>
    </row>
    <row r="34" spans="2:12" s="637" customFormat="1" ht="18.75" hidden="1">
      <c r="B34" s="768" t="s">
        <v>335</v>
      </c>
      <c r="C34" s="763"/>
      <c r="D34" s="763"/>
      <c r="E34" s="763"/>
      <c r="F34" s="763"/>
      <c r="G34" s="763"/>
      <c r="H34" s="763"/>
      <c r="I34" s="763"/>
      <c r="J34" s="763"/>
      <c r="K34" s="763"/>
      <c r="L34" s="763"/>
    </row>
    <row r="35" spans="2:12" ht="18.75" hidden="1">
      <c r="B35" s="768" t="s">
        <v>336</v>
      </c>
      <c r="C35" s="779"/>
      <c r="D35" s="779"/>
      <c r="E35" s="779"/>
      <c r="F35" s="779"/>
      <c r="G35" s="779"/>
      <c r="H35" s="779"/>
      <c r="I35" s="779"/>
      <c r="J35" s="779"/>
      <c r="K35" s="779"/>
      <c r="L35" s="779"/>
    </row>
    <row r="36" spans="2:12" ht="18.75" hidden="1">
      <c r="B36" s="779"/>
      <c r="C36" s="779"/>
      <c r="D36" s="779"/>
      <c r="E36" s="779"/>
      <c r="F36" s="779"/>
      <c r="G36" s="779"/>
      <c r="H36" s="779"/>
      <c r="I36" s="779"/>
      <c r="J36" s="779"/>
      <c r="K36" s="779"/>
      <c r="L36" s="779"/>
    </row>
    <row r="37" spans="2:12" ht="18.75">
      <c r="B37" s="1399" t="str">
        <f>'Thong tin'!B5</f>
        <v>Vũ Văn Tuyên</v>
      </c>
      <c r="C37" s="1399"/>
      <c r="D37" s="1399"/>
      <c r="E37" s="771"/>
      <c r="F37" s="771"/>
      <c r="G37" s="761"/>
      <c r="H37" s="1399" t="str">
        <f>'Thong tin'!B6</f>
        <v>Nguyễn Thái Bình</v>
      </c>
      <c r="I37" s="1399"/>
      <c r="J37" s="1399"/>
      <c r="K37" s="1399"/>
      <c r="L37" s="1399"/>
    </row>
    <row r="38" spans="2:12" ht="18.75">
      <c r="B38" s="736"/>
      <c r="C38" s="736"/>
      <c r="D38" s="736"/>
      <c r="E38" s="736"/>
      <c r="F38" s="736"/>
      <c r="G38" s="736"/>
      <c r="H38" s="736"/>
      <c r="I38" s="736"/>
      <c r="J38" s="736"/>
      <c r="K38" s="736"/>
      <c r="L38" s="736"/>
    </row>
  </sheetData>
  <sheetProtection/>
  <mergeCells count="28">
    <mergeCell ref="D1:I1"/>
    <mergeCell ref="D2:I2"/>
    <mergeCell ref="J2:L2"/>
    <mergeCell ref="D3:I3"/>
    <mergeCell ref="A10:B10"/>
    <mergeCell ref="A11:B11"/>
    <mergeCell ref="D4:I4"/>
    <mergeCell ref="J4:L4"/>
    <mergeCell ref="B29:D29"/>
    <mergeCell ref="C7:D8"/>
    <mergeCell ref="E7:H7"/>
    <mergeCell ref="I7:J8"/>
    <mergeCell ref="E8:F8"/>
    <mergeCell ref="G8:H8"/>
    <mergeCell ref="A6:B9"/>
    <mergeCell ref="C6:H6"/>
    <mergeCell ref="I6:L6"/>
    <mergeCell ref="K7:L8"/>
    <mergeCell ref="B37:D37"/>
    <mergeCell ref="H37:L37"/>
    <mergeCell ref="B23:D23"/>
    <mergeCell ref="H23:L23"/>
    <mergeCell ref="B25:D25"/>
    <mergeCell ref="H25:L25"/>
    <mergeCell ref="B26:D26"/>
    <mergeCell ref="H26:L26"/>
    <mergeCell ref="B33:J33"/>
    <mergeCell ref="H24:L24"/>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0"/>
  <sheetViews>
    <sheetView view="pageBreakPreview" zoomScaleSheetLayoutView="100" zoomScalePageLayoutView="0" workbookViewId="0" topLeftCell="A10">
      <selection activeCell="G25" sqref="G25:J25"/>
    </sheetView>
  </sheetViews>
  <sheetFormatPr defaultColWidth="9.00390625" defaultRowHeight="15.75"/>
  <cols>
    <col min="1" max="1" width="4.25390625" style="652" customWidth="1"/>
    <col min="2" max="2" width="27.875" style="652" customWidth="1"/>
    <col min="3" max="3" width="12.25390625" style="652" customWidth="1"/>
    <col min="4" max="5" width="11.00390625" style="652" customWidth="1"/>
    <col min="6" max="6" width="12.75390625" style="652" customWidth="1"/>
    <col min="7" max="7" width="11.50390625" style="652" customWidth="1"/>
    <col min="8" max="8" width="11.00390625" style="652" customWidth="1"/>
    <col min="9" max="9" width="11.875" style="652" customWidth="1"/>
    <col min="10" max="10" width="13.875" style="652" customWidth="1"/>
    <col min="11" max="16384" width="9.00390625" style="652" customWidth="1"/>
  </cols>
  <sheetData>
    <row r="1" spans="1:10" ht="16.5" customHeight="1">
      <c r="A1" s="1635" t="s">
        <v>640</v>
      </c>
      <c r="B1" s="1635"/>
      <c r="C1" s="1640" t="s">
        <v>641</v>
      </c>
      <c r="D1" s="1640"/>
      <c r="E1" s="1640"/>
      <c r="F1" s="1640"/>
      <c r="G1" s="1640"/>
      <c r="H1" s="1640"/>
      <c r="I1" s="1636" t="s">
        <v>675</v>
      </c>
      <c r="J1" s="1579"/>
    </row>
    <row r="2" spans="1:10" ht="15" customHeight="1">
      <c r="A2" s="800" t="s">
        <v>344</v>
      </c>
      <c r="B2" s="801"/>
      <c r="C2" s="1640"/>
      <c r="D2" s="1640"/>
      <c r="E2" s="1640"/>
      <c r="F2" s="1640"/>
      <c r="G2" s="1640"/>
      <c r="H2" s="1640"/>
      <c r="I2" s="726" t="str">
        <f>'Thong tin'!B4</f>
        <v>CTHADS Tỉnh Thái Bình</v>
      </c>
      <c r="J2" s="726"/>
    </row>
    <row r="3" spans="1:10" ht="15" customHeight="1">
      <c r="A3" s="800" t="s">
        <v>345</v>
      </c>
      <c r="B3" s="800"/>
      <c r="C3" s="1637" t="str">
        <f>'Thong tin'!B3</f>
        <v>12 tháng / năm 2016</v>
      </c>
      <c r="D3" s="1638"/>
      <c r="E3" s="1638"/>
      <c r="F3" s="1638"/>
      <c r="G3" s="1638"/>
      <c r="H3" s="1638"/>
      <c r="I3" s="1639" t="s">
        <v>642</v>
      </c>
      <c r="J3" s="1639"/>
    </row>
    <row r="4" spans="1:9" ht="15" customHeight="1">
      <c r="A4" s="1634" t="s">
        <v>682</v>
      </c>
      <c r="B4" s="1634"/>
      <c r="C4" s="1641"/>
      <c r="D4" s="1641"/>
      <c r="E4" s="1641"/>
      <c r="F4" s="1641"/>
      <c r="G4" s="1641"/>
      <c r="H4" s="1641"/>
      <c r="I4" s="726" t="s">
        <v>412</v>
      </c>
    </row>
    <row r="5" spans="1:10" ht="15" customHeight="1" thickBot="1">
      <c r="A5" s="1625"/>
      <c r="B5" s="1625"/>
      <c r="C5" s="737"/>
      <c r="D5" s="737"/>
      <c r="E5" s="737"/>
      <c r="F5" s="737"/>
      <c r="G5" s="737"/>
      <c r="H5" s="738"/>
      <c r="I5" s="1626" t="s">
        <v>643</v>
      </c>
      <c r="J5" s="1626"/>
    </row>
    <row r="6" spans="1:10" ht="30" customHeight="1" thickTop="1">
      <c r="A6" s="1627" t="s">
        <v>72</v>
      </c>
      <c r="B6" s="1628"/>
      <c r="C6" s="1631" t="s">
        <v>644</v>
      </c>
      <c r="D6" s="1631"/>
      <c r="E6" s="1631"/>
      <c r="F6" s="1631" t="s">
        <v>645</v>
      </c>
      <c r="G6" s="1631"/>
      <c r="H6" s="1631"/>
      <c r="I6" s="1631"/>
      <c r="J6" s="1632" t="s">
        <v>646</v>
      </c>
    </row>
    <row r="7" spans="1:10" ht="24" customHeight="1">
      <c r="A7" s="1629"/>
      <c r="B7" s="1630"/>
      <c r="C7" s="1620" t="s">
        <v>227</v>
      </c>
      <c r="D7" s="1620" t="s">
        <v>7</v>
      </c>
      <c r="E7" s="1620"/>
      <c r="F7" s="1620" t="s">
        <v>647</v>
      </c>
      <c r="G7" s="1620"/>
      <c r="H7" s="1620"/>
      <c r="I7" s="1620" t="s">
        <v>648</v>
      </c>
      <c r="J7" s="1633"/>
    </row>
    <row r="8" spans="1:10" ht="24" customHeight="1">
      <c r="A8" s="1629"/>
      <c r="B8" s="1630"/>
      <c r="C8" s="1620"/>
      <c r="D8" s="1620" t="s">
        <v>649</v>
      </c>
      <c r="E8" s="1620" t="s">
        <v>650</v>
      </c>
      <c r="F8" s="1620" t="s">
        <v>37</v>
      </c>
      <c r="G8" s="1620" t="s">
        <v>7</v>
      </c>
      <c r="H8" s="1620"/>
      <c r="I8" s="1620"/>
      <c r="J8" s="1633"/>
    </row>
    <row r="9" spans="1:10" ht="45.75" customHeight="1">
      <c r="A9" s="1629"/>
      <c r="B9" s="1630"/>
      <c r="C9" s="1620"/>
      <c r="D9" s="1621"/>
      <c r="E9" s="1620"/>
      <c r="F9" s="1620"/>
      <c r="G9" s="739" t="s">
        <v>651</v>
      </c>
      <c r="H9" s="739" t="s">
        <v>652</v>
      </c>
      <c r="I9" s="1620"/>
      <c r="J9" s="1633"/>
    </row>
    <row r="10" spans="1:10" ht="14.25" customHeight="1">
      <c r="A10" s="1622" t="s">
        <v>653</v>
      </c>
      <c r="B10" s="1623"/>
      <c r="C10" s="740">
        <v>1</v>
      </c>
      <c r="D10" s="740">
        <v>2</v>
      </c>
      <c r="E10" s="740">
        <v>3</v>
      </c>
      <c r="F10" s="740">
        <v>4</v>
      </c>
      <c r="G10" s="740">
        <v>5</v>
      </c>
      <c r="H10" s="740">
        <v>6</v>
      </c>
      <c r="I10" s="740">
        <v>7</v>
      </c>
      <c r="J10" s="741">
        <v>8</v>
      </c>
    </row>
    <row r="11" spans="1:10" s="659" customFormat="1" ht="17.25" customHeight="1">
      <c r="A11" s="1624" t="s">
        <v>654</v>
      </c>
      <c r="B11" s="1620"/>
      <c r="C11" s="733">
        <v>0</v>
      </c>
      <c r="D11" s="733">
        <v>0</v>
      </c>
      <c r="E11" s="733">
        <v>0</v>
      </c>
      <c r="F11" s="733">
        <v>0</v>
      </c>
      <c r="G11" s="733">
        <v>0</v>
      </c>
      <c r="H11" s="733">
        <v>0</v>
      </c>
      <c r="I11" s="733">
        <v>0</v>
      </c>
      <c r="J11" s="733">
        <v>0</v>
      </c>
    </row>
    <row r="12" spans="1:10" s="659" customFormat="1" ht="17.25" customHeight="1">
      <c r="A12" s="742" t="s">
        <v>0</v>
      </c>
      <c r="B12" s="666" t="s">
        <v>293</v>
      </c>
      <c r="C12" s="733">
        <v>0</v>
      </c>
      <c r="D12" s="733">
        <v>0</v>
      </c>
      <c r="E12" s="733">
        <v>0</v>
      </c>
      <c r="F12" s="733">
        <v>0</v>
      </c>
      <c r="G12" s="733">
        <v>0</v>
      </c>
      <c r="H12" s="733">
        <v>0</v>
      </c>
      <c r="I12" s="733">
        <v>0</v>
      </c>
      <c r="J12" s="733">
        <v>0</v>
      </c>
    </row>
    <row r="13" spans="1:10" s="659" customFormat="1" ht="17.25" customHeight="1">
      <c r="A13" s="742" t="s">
        <v>1</v>
      </c>
      <c r="B13" s="666" t="s">
        <v>19</v>
      </c>
      <c r="C13" s="733">
        <v>0</v>
      </c>
      <c r="D13" s="733">
        <v>0</v>
      </c>
      <c r="E13" s="733">
        <v>0</v>
      </c>
      <c r="F13" s="733">
        <v>0</v>
      </c>
      <c r="G13" s="733">
        <v>0</v>
      </c>
      <c r="H13" s="733">
        <v>0</v>
      </c>
      <c r="I13" s="733">
        <v>0</v>
      </c>
      <c r="J13" s="733">
        <v>0</v>
      </c>
    </row>
    <row r="14" spans="1:10" s="659" customFormat="1" ht="17.25" customHeight="1">
      <c r="A14" s="743" t="s">
        <v>52</v>
      </c>
      <c r="B14" s="587" t="s">
        <v>687</v>
      </c>
      <c r="C14" s="733">
        <v>0</v>
      </c>
      <c r="D14" s="733">
        <v>0</v>
      </c>
      <c r="E14" s="733">
        <v>0</v>
      </c>
      <c r="F14" s="733">
        <v>0</v>
      </c>
      <c r="G14" s="733">
        <v>0</v>
      </c>
      <c r="H14" s="733">
        <v>0</v>
      </c>
      <c r="I14" s="733">
        <v>0</v>
      </c>
      <c r="J14" s="733">
        <v>0</v>
      </c>
    </row>
    <row r="15" spans="1:10" s="659" customFormat="1" ht="17.25" customHeight="1">
      <c r="A15" s="743">
        <v>2</v>
      </c>
      <c r="B15" s="587" t="s">
        <v>695</v>
      </c>
      <c r="C15" s="733">
        <v>0</v>
      </c>
      <c r="D15" s="733">
        <v>0</v>
      </c>
      <c r="E15" s="733">
        <v>0</v>
      </c>
      <c r="F15" s="733">
        <v>0</v>
      </c>
      <c r="G15" s="733">
        <v>0</v>
      </c>
      <c r="H15" s="733">
        <v>0</v>
      </c>
      <c r="I15" s="733">
        <v>0</v>
      </c>
      <c r="J15" s="733">
        <v>0</v>
      </c>
    </row>
    <row r="16" spans="1:10" s="659" customFormat="1" ht="17.25" customHeight="1">
      <c r="A16" s="743">
        <v>3</v>
      </c>
      <c r="B16" s="587" t="s">
        <v>698</v>
      </c>
      <c r="C16" s="733">
        <v>0</v>
      </c>
      <c r="D16" s="733">
        <v>0</v>
      </c>
      <c r="E16" s="733">
        <v>0</v>
      </c>
      <c r="F16" s="733">
        <v>0</v>
      </c>
      <c r="G16" s="733">
        <v>0</v>
      </c>
      <c r="H16" s="733">
        <v>0</v>
      </c>
      <c r="I16" s="733">
        <v>0</v>
      </c>
      <c r="J16" s="733">
        <v>0</v>
      </c>
    </row>
    <row r="17" spans="1:10" s="659" customFormat="1" ht="17.25" customHeight="1">
      <c r="A17" s="743">
        <v>4</v>
      </c>
      <c r="B17" s="587" t="s">
        <v>703</v>
      </c>
      <c r="C17" s="733">
        <v>0</v>
      </c>
      <c r="D17" s="733">
        <v>0</v>
      </c>
      <c r="E17" s="733">
        <v>0</v>
      </c>
      <c r="F17" s="733">
        <v>0</v>
      </c>
      <c r="G17" s="733">
        <v>0</v>
      </c>
      <c r="H17" s="733">
        <v>0</v>
      </c>
      <c r="I17" s="733">
        <v>0</v>
      </c>
      <c r="J17" s="733">
        <v>0</v>
      </c>
    </row>
    <row r="18" spans="1:10" s="659" customFormat="1" ht="17.25" customHeight="1">
      <c r="A18" s="743">
        <v>5</v>
      </c>
      <c r="B18" s="587" t="s">
        <v>709</v>
      </c>
      <c r="C18" s="733">
        <v>0</v>
      </c>
      <c r="D18" s="733">
        <v>0</v>
      </c>
      <c r="E18" s="733">
        <v>0</v>
      </c>
      <c r="F18" s="733">
        <v>0</v>
      </c>
      <c r="G18" s="733">
        <v>0</v>
      </c>
      <c r="H18" s="733">
        <v>0</v>
      </c>
      <c r="I18" s="733">
        <v>0</v>
      </c>
      <c r="J18" s="733">
        <v>0</v>
      </c>
    </row>
    <row r="19" spans="1:10" s="659" customFormat="1" ht="17.25" customHeight="1">
      <c r="A19" s="743">
        <v>6</v>
      </c>
      <c r="B19" s="587" t="s">
        <v>715</v>
      </c>
      <c r="C19" s="733">
        <v>0</v>
      </c>
      <c r="D19" s="733">
        <v>0</v>
      </c>
      <c r="E19" s="733">
        <v>0</v>
      </c>
      <c r="F19" s="733">
        <v>0</v>
      </c>
      <c r="G19" s="733">
        <v>0</v>
      </c>
      <c r="H19" s="733">
        <v>0</v>
      </c>
      <c r="I19" s="733">
        <v>0</v>
      </c>
      <c r="J19" s="733">
        <v>0</v>
      </c>
    </row>
    <row r="20" spans="1:10" s="659" customFormat="1" ht="17.25" customHeight="1">
      <c r="A20" s="743">
        <v>7</v>
      </c>
      <c r="B20" s="587" t="s">
        <v>718</v>
      </c>
      <c r="C20" s="733">
        <v>0</v>
      </c>
      <c r="D20" s="733">
        <v>0</v>
      </c>
      <c r="E20" s="733">
        <v>0</v>
      </c>
      <c r="F20" s="733">
        <v>0</v>
      </c>
      <c r="G20" s="733">
        <v>0</v>
      </c>
      <c r="H20" s="733">
        <v>0</v>
      </c>
      <c r="I20" s="733">
        <v>0</v>
      </c>
      <c r="J20" s="733">
        <v>0</v>
      </c>
    </row>
    <row r="21" spans="1:10" s="659" customFormat="1" ht="17.25" customHeight="1">
      <c r="A21" s="743">
        <v>8</v>
      </c>
      <c r="B21" s="587" t="s">
        <v>722</v>
      </c>
      <c r="C21" s="733">
        <v>0</v>
      </c>
      <c r="D21" s="733">
        <v>0</v>
      </c>
      <c r="E21" s="733">
        <v>0</v>
      </c>
      <c r="F21" s="733">
        <v>0</v>
      </c>
      <c r="G21" s="733">
        <v>0</v>
      </c>
      <c r="H21" s="733">
        <v>0</v>
      </c>
      <c r="I21" s="733">
        <v>0</v>
      </c>
      <c r="J21" s="733">
        <v>0</v>
      </c>
    </row>
    <row r="22" spans="1:10" s="659" customFormat="1" ht="18" customHeight="1">
      <c r="A22" s="744"/>
      <c r="B22" s="784"/>
      <c r="C22" s="785"/>
      <c r="D22" s="785"/>
      <c r="E22" s="785"/>
      <c r="F22" s="785"/>
      <c r="G22" s="786"/>
      <c r="H22" s="787"/>
      <c r="I22" s="787"/>
      <c r="J22" s="788"/>
    </row>
    <row r="23" spans="1:10" ht="18" customHeight="1">
      <c r="A23" s="669"/>
      <c r="B23" s="1477"/>
      <c r="C23" s="1477"/>
      <c r="D23" s="781"/>
      <c r="E23" s="781"/>
      <c r="F23" s="781"/>
      <c r="G23" s="1518" t="str">
        <f>'Thong tin'!B8</f>
        <v>Thái Bình, ngày 05 tháng 10 năm 2016</v>
      </c>
      <c r="H23" s="1518"/>
      <c r="I23" s="1518"/>
      <c r="J23" s="1518"/>
    </row>
    <row r="24" spans="1:10" ht="18" customHeight="1">
      <c r="A24" s="669"/>
      <c r="B24" s="901"/>
      <c r="C24" s="901"/>
      <c r="D24" s="781"/>
      <c r="E24" s="781"/>
      <c r="F24" s="781"/>
      <c r="G24" s="1473" t="str">
        <f>'Thong tin'!B9</f>
        <v>KT. CỤC TRƯỞNG</v>
      </c>
      <c r="H24" s="1473"/>
      <c r="I24" s="1473"/>
      <c r="J24" s="1473"/>
    </row>
    <row r="25" spans="1:10" ht="18.75" customHeight="1">
      <c r="A25" s="669"/>
      <c r="B25" s="1479" t="s">
        <v>4</v>
      </c>
      <c r="C25" s="1479"/>
      <c r="D25" s="781"/>
      <c r="E25" s="781"/>
      <c r="F25" s="781"/>
      <c r="G25" s="1473" t="str">
        <f>'Thong tin'!B7</f>
        <v>PHÓ CỤC TRƯỞNG</v>
      </c>
      <c r="H25" s="1473"/>
      <c r="I25" s="1473"/>
      <c r="J25" s="1473"/>
    </row>
    <row r="26" spans="1:10" ht="18.75" customHeight="1">
      <c r="A26" s="669"/>
      <c r="B26" s="675"/>
      <c r="C26" s="675"/>
      <c r="D26" s="781"/>
      <c r="E26" s="781"/>
      <c r="F26" s="781"/>
      <c r="G26" s="676"/>
      <c r="H26" s="676"/>
      <c r="I26" s="676"/>
      <c r="J26" s="676"/>
    </row>
    <row r="27" spans="1:10" ht="18.75" customHeight="1">
      <c r="A27" s="669"/>
      <c r="B27" s="675"/>
      <c r="C27" s="675"/>
      <c r="D27" s="781"/>
      <c r="E27" s="781"/>
      <c r="F27" s="781"/>
      <c r="G27" s="676"/>
      <c r="H27" s="676"/>
      <c r="I27" s="676"/>
      <c r="J27" s="676"/>
    </row>
    <row r="28" spans="1:10" ht="18.75" customHeight="1">
      <c r="A28" s="669"/>
      <c r="B28" s="675"/>
      <c r="C28" s="675"/>
      <c r="D28" s="781"/>
      <c r="E28" s="781"/>
      <c r="F28" s="781"/>
      <c r="G28" s="676"/>
      <c r="H28" s="676"/>
      <c r="I28" s="676"/>
      <c r="J28" s="676"/>
    </row>
    <row r="29" spans="2:10" ht="18.75">
      <c r="B29" s="1607"/>
      <c r="C29" s="1607"/>
      <c r="D29" s="761"/>
      <c r="E29" s="761"/>
      <c r="F29" s="761"/>
      <c r="G29" s="1473"/>
      <c r="H29" s="1473"/>
      <c r="I29" s="1473"/>
      <c r="J29" s="1473"/>
    </row>
    <row r="30" spans="2:10" ht="18.75">
      <c r="B30" s="1399" t="str">
        <f>'Thong tin'!B5</f>
        <v>Vũ Văn Tuyên</v>
      </c>
      <c r="C30" s="1399"/>
      <c r="D30" s="771"/>
      <c r="E30" s="771"/>
      <c r="F30" s="771"/>
      <c r="G30" s="1399" t="str">
        <f>'Thong tin'!B6</f>
        <v>Nguyễn Thái Bình</v>
      </c>
      <c r="H30" s="1399"/>
      <c r="I30" s="1399"/>
      <c r="J30" s="1399"/>
    </row>
  </sheetData>
  <sheetProtection/>
  <mergeCells count="32">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3:C23"/>
    <mergeCell ref="G23:J23"/>
    <mergeCell ref="G24:J24"/>
    <mergeCell ref="B25:C25"/>
    <mergeCell ref="G25:J25"/>
    <mergeCell ref="B30:C30"/>
    <mergeCell ref="G30:J30"/>
    <mergeCell ref="B29:C29"/>
    <mergeCell ref="G29:J29"/>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96" t="s">
        <v>117</v>
      </c>
      <c r="B1" s="996"/>
      <c r="C1" s="996"/>
      <c r="D1" s="1063" t="s">
        <v>464</v>
      </c>
      <c r="E1" s="1063"/>
      <c r="F1" s="1063"/>
      <c r="G1" s="1063"/>
      <c r="H1" s="1063"/>
      <c r="I1" s="1063"/>
      <c r="J1" s="1067" t="s">
        <v>465</v>
      </c>
      <c r="K1" s="1068"/>
      <c r="L1" s="1068"/>
    </row>
    <row r="2" spans="1:13" ht="15.75" customHeight="1">
      <c r="A2" s="1075" t="s">
        <v>410</v>
      </c>
      <c r="B2" s="1075"/>
      <c r="C2" s="1075"/>
      <c r="D2" s="1063"/>
      <c r="E2" s="1063"/>
      <c r="F2" s="1063"/>
      <c r="G2" s="1063"/>
      <c r="H2" s="1063"/>
      <c r="I2" s="1063"/>
      <c r="J2" s="1068" t="s">
        <v>411</v>
      </c>
      <c r="K2" s="1068"/>
      <c r="L2" s="1068"/>
      <c r="M2" s="142"/>
    </row>
    <row r="3" spans="1:13" ht="15.75" customHeight="1">
      <c r="A3" s="997" t="s">
        <v>362</v>
      </c>
      <c r="B3" s="997"/>
      <c r="C3" s="997"/>
      <c r="D3" s="1063"/>
      <c r="E3" s="1063"/>
      <c r="F3" s="1063"/>
      <c r="G3" s="1063"/>
      <c r="H3" s="1063"/>
      <c r="I3" s="1063"/>
      <c r="J3" s="1067" t="s">
        <v>466</v>
      </c>
      <c r="K3" s="1067"/>
      <c r="L3" s="1067"/>
      <c r="M3" s="46"/>
    </row>
    <row r="4" spans="1:13" ht="15.75" customHeight="1">
      <c r="A4" s="1066" t="s">
        <v>364</v>
      </c>
      <c r="B4" s="1066"/>
      <c r="C4" s="1066"/>
      <c r="D4" s="1065"/>
      <c r="E4" s="1065"/>
      <c r="F4" s="1065"/>
      <c r="G4" s="1065"/>
      <c r="H4" s="1065"/>
      <c r="I4" s="1065"/>
      <c r="J4" s="1068" t="s">
        <v>412</v>
      </c>
      <c r="K4" s="1068"/>
      <c r="L4" s="1068"/>
      <c r="M4" s="142"/>
    </row>
    <row r="5" spans="1:13" ht="15.75">
      <c r="A5" s="143"/>
      <c r="B5" s="143"/>
      <c r="C5" s="43"/>
      <c r="D5" s="43"/>
      <c r="E5" s="43"/>
      <c r="F5" s="43"/>
      <c r="G5" s="43"/>
      <c r="H5" s="43"/>
      <c r="I5" s="43"/>
      <c r="J5" s="1064" t="s">
        <v>8</v>
      </c>
      <c r="K5" s="1064"/>
      <c r="L5" s="1064"/>
      <c r="M5" s="142"/>
    </row>
    <row r="6" spans="1:14" ht="15.75">
      <c r="A6" s="1069" t="s">
        <v>72</v>
      </c>
      <c r="B6" s="1070"/>
      <c r="C6" s="1028" t="s">
        <v>413</v>
      </c>
      <c r="D6" s="1083" t="s">
        <v>414</v>
      </c>
      <c r="E6" s="1083"/>
      <c r="F6" s="1083"/>
      <c r="G6" s="1083"/>
      <c r="H6" s="1083"/>
      <c r="I6" s="1083"/>
      <c r="J6" s="993" t="s">
        <v>115</v>
      </c>
      <c r="K6" s="993"/>
      <c r="L6" s="993"/>
      <c r="M6" s="1076" t="s">
        <v>415</v>
      </c>
      <c r="N6" s="1082" t="s">
        <v>416</v>
      </c>
    </row>
    <row r="7" spans="1:14" ht="15.75" customHeight="1">
      <c r="A7" s="1071"/>
      <c r="B7" s="1072"/>
      <c r="C7" s="1028"/>
      <c r="D7" s="1083" t="s">
        <v>7</v>
      </c>
      <c r="E7" s="1083"/>
      <c r="F7" s="1083"/>
      <c r="G7" s="1083"/>
      <c r="H7" s="1083"/>
      <c r="I7" s="1083"/>
      <c r="J7" s="993"/>
      <c r="K7" s="993"/>
      <c r="L7" s="993"/>
      <c r="M7" s="1076"/>
      <c r="N7" s="1082"/>
    </row>
    <row r="8" spans="1:14" s="82" customFormat="1" ht="31.5" customHeight="1">
      <c r="A8" s="1071"/>
      <c r="B8" s="1072"/>
      <c r="C8" s="1028"/>
      <c r="D8" s="993" t="s">
        <v>113</v>
      </c>
      <c r="E8" s="993" t="s">
        <v>114</v>
      </c>
      <c r="F8" s="993"/>
      <c r="G8" s="993"/>
      <c r="H8" s="993"/>
      <c r="I8" s="993"/>
      <c r="J8" s="993"/>
      <c r="K8" s="993"/>
      <c r="L8" s="993"/>
      <c r="M8" s="1076"/>
      <c r="N8" s="1082"/>
    </row>
    <row r="9" spans="1:14" s="82" customFormat="1" ht="15.75" customHeight="1">
      <c r="A9" s="1071"/>
      <c r="B9" s="1072"/>
      <c r="C9" s="1028"/>
      <c r="D9" s="993"/>
      <c r="E9" s="993" t="s">
        <v>116</v>
      </c>
      <c r="F9" s="993" t="s">
        <v>7</v>
      </c>
      <c r="G9" s="993"/>
      <c r="H9" s="993"/>
      <c r="I9" s="993"/>
      <c r="J9" s="993" t="s">
        <v>7</v>
      </c>
      <c r="K9" s="993"/>
      <c r="L9" s="993"/>
      <c r="M9" s="1076"/>
      <c r="N9" s="1082"/>
    </row>
    <row r="10" spans="1:14" s="82" customFormat="1" ht="86.25" customHeight="1">
      <c r="A10" s="1073"/>
      <c r="B10" s="1074"/>
      <c r="C10" s="1028"/>
      <c r="D10" s="993"/>
      <c r="E10" s="993"/>
      <c r="F10" s="113" t="s">
        <v>24</v>
      </c>
      <c r="G10" s="113" t="s">
        <v>26</v>
      </c>
      <c r="H10" s="113" t="s">
        <v>18</v>
      </c>
      <c r="I10" s="113" t="s">
        <v>25</v>
      </c>
      <c r="J10" s="113" t="s">
        <v>17</v>
      </c>
      <c r="K10" s="113" t="s">
        <v>22</v>
      </c>
      <c r="L10" s="113" t="s">
        <v>23</v>
      </c>
      <c r="M10" s="1076"/>
      <c r="N10" s="1082"/>
    </row>
    <row r="11" spans="1:32" ht="13.5" customHeight="1">
      <c r="A11" s="1058" t="s">
        <v>5</v>
      </c>
      <c r="B11" s="1059"/>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80" t="s">
        <v>407</v>
      </c>
      <c r="B12" s="1081"/>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78" t="s">
        <v>363</v>
      </c>
      <c r="B13" s="1079"/>
      <c r="C13" s="148">
        <v>59</v>
      </c>
      <c r="D13" s="148">
        <v>43</v>
      </c>
      <c r="E13" s="148">
        <v>0</v>
      </c>
      <c r="F13" s="148">
        <v>5</v>
      </c>
      <c r="G13" s="148">
        <v>2</v>
      </c>
      <c r="H13" s="148">
        <v>7</v>
      </c>
      <c r="I13" s="148">
        <v>2</v>
      </c>
      <c r="J13" s="148">
        <v>10</v>
      </c>
      <c r="K13" s="148">
        <v>44</v>
      </c>
      <c r="L13" s="148">
        <v>5</v>
      </c>
      <c r="M13" s="145"/>
      <c r="N13" s="146"/>
    </row>
    <row r="14" spans="1:37" s="61" customFormat="1" ht="16.5" customHeight="1">
      <c r="A14" s="1056" t="s">
        <v>37</v>
      </c>
      <c r="B14" s="1057"/>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002" t="s">
        <v>467</v>
      </c>
      <c r="B29" s="1060"/>
      <c r="C29" s="1060"/>
      <c r="D29" s="1060"/>
      <c r="E29" s="167"/>
      <c r="F29" s="167"/>
      <c r="G29" s="167"/>
      <c r="H29" s="1077" t="s">
        <v>417</v>
      </c>
      <c r="I29" s="1077"/>
      <c r="J29" s="1077"/>
      <c r="K29" s="1077"/>
      <c r="L29" s="1077"/>
      <c r="M29" s="168"/>
    </row>
    <row r="30" spans="1:12" ht="18.75">
      <c r="A30" s="1060"/>
      <c r="B30" s="1060"/>
      <c r="C30" s="1060"/>
      <c r="D30" s="1060"/>
      <c r="E30" s="167"/>
      <c r="F30" s="167"/>
      <c r="G30" s="167"/>
      <c r="H30" s="1062" t="s">
        <v>418</v>
      </c>
      <c r="I30" s="1062"/>
      <c r="J30" s="1062"/>
      <c r="K30" s="1062"/>
      <c r="L30" s="1062"/>
    </row>
    <row r="31" spans="1:12" s="41" customFormat="1" ht="16.5" customHeight="1">
      <c r="A31" s="999"/>
      <c r="B31" s="999"/>
      <c r="C31" s="999"/>
      <c r="D31" s="999"/>
      <c r="E31" s="169"/>
      <c r="F31" s="169"/>
      <c r="G31" s="169"/>
      <c r="H31" s="1000"/>
      <c r="I31" s="1000"/>
      <c r="J31" s="1000"/>
      <c r="K31" s="1000"/>
      <c r="L31" s="1000"/>
    </row>
    <row r="32" spans="1:12" ht="18.75">
      <c r="A32" s="98"/>
      <c r="B32" s="999" t="s">
        <v>399</v>
      </c>
      <c r="C32" s="999"/>
      <c r="D32" s="999"/>
      <c r="E32" s="169"/>
      <c r="F32" s="169"/>
      <c r="G32" s="169"/>
      <c r="H32" s="169"/>
      <c r="I32" s="1061" t="s">
        <v>399</v>
      </c>
      <c r="J32" s="1061"/>
      <c r="K32" s="1061"/>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73" t="s">
        <v>352</v>
      </c>
      <c r="B37" s="973"/>
      <c r="C37" s="973"/>
      <c r="D37" s="973"/>
      <c r="E37" s="100"/>
      <c r="F37" s="100"/>
      <c r="G37" s="100"/>
      <c r="H37" s="974" t="s">
        <v>352</v>
      </c>
      <c r="I37" s="974"/>
      <c r="J37" s="974"/>
      <c r="K37" s="974"/>
      <c r="L37" s="974"/>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55" t="s">
        <v>59</v>
      </c>
      <c r="C40" s="1055"/>
      <c r="D40" s="1055"/>
      <c r="E40" s="1055"/>
      <c r="F40" s="1055"/>
      <c r="G40" s="1055"/>
      <c r="H40" s="1055"/>
      <c r="I40" s="1055"/>
      <c r="J40" s="1055"/>
      <c r="K40" s="1055"/>
      <c r="L40" s="1055"/>
    </row>
    <row r="41" spans="1:12" ht="16.5" customHeight="1">
      <c r="A41" s="174"/>
      <c r="B41" s="1054" t="s">
        <v>61</v>
      </c>
      <c r="C41" s="1054"/>
      <c r="D41" s="1054"/>
      <c r="E41" s="1054"/>
      <c r="F41" s="1054"/>
      <c r="G41" s="1054"/>
      <c r="H41" s="1054"/>
      <c r="I41" s="1054"/>
      <c r="J41" s="1054"/>
      <c r="K41" s="1054"/>
      <c r="L41" s="1054"/>
    </row>
    <row r="42" ht="15.75">
      <c r="B42" s="47" t="s">
        <v>60</v>
      </c>
    </row>
  </sheetData>
  <sheetProtection/>
  <mergeCells count="38">
    <mergeCell ref="N6:N10"/>
    <mergeCell ref="A1:C1"/>
    <mergeCell ref="C6:C10"/>
    <mergeCell ref="E9:E10"/>
    <mergeCell ref="D6:I6"/>
    <mergeCell ref="E8:I8"/>
    <mergeCell ref="D8:D10"/>
    <mergeCell ref="F9:I9"/>
    <mergeCell ref="D7:I7"/>
    <mergeCell ref="J3:L3"/>
    <mergeCell ref="J4:L4"/>
    <mergeCell ref="A2:C2"/>
    <mergeCell ref="M6:M10"/>
    <mergeCell ref="H29:L29"/>
    <mergeCell ref="A13:B13"/>
    <mergeCell ref="A12:B12"/>
    <mergeCell ref="J9:L9"/>
    <mergeCell ref="J6:L8"/>
    <mergeCell ref="H30:L30"/>
    <mergeCell ref="H31:L31"/>
    <mergeCell ref="A3:C3"/>
    <mergeCell ref="D1:I3"/>
    <mergeCell ref="J5:L5"/>
    <mergeCell ref="D4:I4"/>
    <mergeCell ref="A4:C4"/>
    <mergeCell ref="J1:L1"/>
    <mergeCell ref="J2:L2"/>
    <mergeCell ref="A6:B10"/>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118" t="s">
        <v>229</v>
      </c>
      <c r="B1" s="1118"/>
      <c r="C1" s="1118"/>
      <c r="D1" s="1114" t="s">
        <v>421</v>
      </c>
      <c r="E1" s="1115"/>
      <c r="F1" s="1115"/>
      <c r="G1" s="1115"/>
      <c r="H1" s="1115"/>
      <c r="I1" s="1115"/>
      <c r="J1" s="1115"/>
      <c r="K1" s="1115"/>
      <c r="L1" s="1115"/>
      <c r="M1" s="1115"/>
      <c r="N1" s="1115"/>
      <c r="O1" s="221"/>
      <c r="P1" s="178" t="s">
        <v>471</v>
      </c>
      <c r="Q1" s="177"/>
      <c r="R1" s="177"/>
      <c r="S1" s="177"/>
      <c r="T1" s="177"/>
      <c r="U1" s="221"/>
    </row>
    <row r="2" spans="1:21" ht="16.5" customHeight="1">
      <c r="A2" s="1116" t="s">
        <v>422</v>
      </c>
      <c r="B2" s="1116"/>
      <c r="C2" s="1116"/>
      <c r="D2" s="1115"/>
      <c r="E2" s="1115"/>
      <c r="F2" s="1115"/>
      <c r="G2" s="1115"/>
      <c r="H2" s="1115"/>
      <c r="I2" s="1115"/>
      <c r="J2" s="1115"/>
      <c r="K2" s="1115"/>
      <c r="L2" s="1115"/>
      <c r="M2" s="1115"/>
      <c r="N2" s="1115"/>
      <c r="O2" s="222"/>
      <c r="P2" s="1107" t="s">
        <v>423</v>
      </c>
      <c r="Q2" s="1107"/>
      <c r="R2" s="1107"/>
      <c r="S2" s="1107"/>
      <c r="T2" s="1107"/>
      <c r="U2" s="222"/>
    </row>
    <row r="3" spans="1:21" ht="16.5" customHeight="1">
      <c r="A3" s="1087" t="s">
        <v>424</v>
      </c>
      <c r="B3" s="1087"/>
      <c r="C3" s="1087"/>
      <c r="D3" s="1119" t="s">
        <v>425</v>
      </c>
      <c r="E3" s="1119"/>
      <c r="F3" s="1119"/>
      <c r="G3" s="1119"/>
      <c r="H3" s="1119"/>
      <c r="I3" s="1119"/>
      <c r="J3" s="1119"/>
      <c r="K3" s="1119"/>
      <c r="L3" s="1119"/>
      <c r="M3" s="1119"/>
      <c r="N3" s="1119"/>
      <c r="O3" s="222"/>
      <c r="P3" s="182" t="s">
        <v>470</v>
      </c>
      <c r="Q3" s="222"/>
      <c r="R3" s="222"/>
      <c r="S3" s="222"/>
      <c r="T3" s="222"/>
      <c r="U3" s="222"/>
    </row>
    <row r="4" spans="1:21" ht="16.5" customHeight="1">
      <c r="A4" s="1120" t="s">
        <v>364</v>
      </c>
      <c r="B4" s="1120"/>
      <c r="C4" s="1120"/>
      <c r="D4" s="1096"/>
      <c r="E4" s="1096"/>
      <c r="F4" s="1096"/>
      <c r="G4" s="1096"/>
      <c r="H4" s="1096"/>
      <c r="I4" s="1096"/>
      <c r="J4" s="1096"/>
      <c r="K4" s="1096"/>
      <c r="L4" s="1096"/>
      <c r="M4" s="1096"/>
      <c r="N4" s="1096"/>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108" t="s">
        <v>72</v>
      </c>
      <c r="B6" s="1109"/>
      <c r="C6" s="1092" t="s">
        <v>230</v>
      </c>
      <c r="D6" s="1117" t="s">
        <v>231</v>
      </c>
      <c r="E6" s="1091"/>
      <c r="F6" s="1091"/>
      <c r="G6" s="1091"/>
      <c r="H6" s="1091"/>
      <c r="I6" s="1091"/>
      <c r="J6" s="1091"/>
      <c r="K6" s="1091"/>
      <c r="L6" s="1091"/>
      <c r="M6" s="1091"/>
      <c r="N6" s="1091"/>
      <c r="O6" s="1091"/>
      <c r="P6" s="1091"/>
      <c r="Q6" s="1091"/>
      <c r="R6" s="1091"/>
      <c r="S6" s="1091"/>
      <c r="T6" s="1092" t="s">
        <v>232</v>
      </c>
      <c r="U6" s="225"/>
    </row>
    <row r="7" spans="1:20" s="227" customFormat="1" ht="12.75" customHeight="1">
      <c r="A7" s="1110"/>
      <c r="B7" s="1111"/>
      <c r="C7" s="1092"/>
      <c r="D7" s="1093" t="s">
        <v>227</v>
      </c>
      <c r="E7" s="1091" t="s">
        <v>7</v>
      </c>
      <c r="F7" s="1091"/>
      <c r="G7" s="1091"/>
      <c r="H7" s="1091"/>
      <c r="I7" s="1091"/>
      <c r="J7" s="1091"/>
      <c r="K7" s="1091"/>
      <c r="L7" s="1091"/>
      <c r="M7" s="1091"/>
      <c r="N7" s="1091"/>
      <c r="O7" s="1091"/>
      <c r="P7" s="1091"/>
      <c r="Q7" s="1091"/>
      <c r="R7" s="1091"/>
      <c r="S7" s="1091"/>
      <c r="T7" s="1092"/>
    </row>
    <row r="8" spans="1:21" s="227" customFormat="1" ht="43.5" customHeight="1">
      <c r="A8" s="1110"/>
      <c r="B8" s="1111"/>
      <c r="C8" s="1092"/>
      <c r="D8" s="1094"/>
      <c r="E8" s="1124" t="s">
        <v>233</v>
      </c>
      <c r="F8" s="1092"/>
      <c r="G8" s="1092"/>
      <c r="H8" s="1092" t="s">
        <v>234</v>
      </c>
      <c r="I8" s="1092"/>
      <c r="J8" s="1092"/>
      <c r="K8" s="1092" t="s">
        <v>235</v>
      </c>
      <c r="L8" s="1092"/>
      <c r="M8" s="1092" t="s">
        <v>236</v>
      </c>
      <c r="N8" s="1092"/>
      <c r="O8" s="1092"/>
      <c r="P8" s="1092" t="s">
        <v>237</v>
      </c>
      <c r="Q8" s="1092" t="s">
        <v>238</v>
      </c>
      <c r="R8" s="1092" t="s">
        <v>239</v>
      </c>
      <c r="S8" s="1121" t="s">
        <v>240</v>
      </c>
      <c r="T8" s="1092"/>
      <c r="U8" s="1084" t="s">
        <v>427</v>
      </c>
    </row>
    <row r="9" spans="1:21" s="227" customFormat="1" ht="44.25" customHeight="1">
      <c r="A9" s="1112"/>
      <c r="B9" s="1113"/>
      <c r="C9" s="1092"/>
      <c r="D9" s="1095"/>
      <c r="E9" s="228" t="s">
        <v>241</v>
      </c>
      <c r="F9" s="224" t="s">
        <v>242</v>
      </c>
      <c r="G9" s="224" t="s">
        <v>428</v>
      </c>
      <c r="H9" s="224" t="s">
        <v>243</v>
      </c>
      <c r="I9" s="224" t="s">
        <v>244</v>
      </c>
      <c r="J9" s="224" t="s">
        <v>245</v>
      </c>
      <c r="K9" s="224" t="s">
        <v>242</v>
      </c>
      <c r="L9" s="224" t="s">
        <v>246</v>
      </c>
      <c r="M9" s="224" t="s">
        <v>247</v>
      </c>
      <c r="N9" s="224" t="s">
        <v>248</v>
      </c>
      <c r="O9" s="224" t="s">
        <v>429</v>
      </c>
      <c r="P9" s="1092"/>
      <c r="Q9" s="1092"/>
      <c r="R9" s="1092"/>
      <c r="S9" s="1121"/>
      <c r="T9" s="1092"/>
      <c r="U9" s="1085"/>
    </row>
    <row r="10" spans="1:21" s="231" customFormat="1" ht="15.75" customHeight="1">
      <c r="A10" s="1088" t="s">
        <v>6</v>
      </c>
      <c r="B10" s="1089"/>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85"/>
    </row>
    <row r="11" spans="1:21" s="231" customFormat="1" ht="15.75" customHeight="1">
      <c r="A11" s="1122" t="s">
        <v>407</v>
      </c>
      <c r="B11" s="112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86"/>
    </row>
    <row r="12" spans="1:21" s="231" customFormat="1" ht="15.75" customHeight="1">
      <c r="A12" s="1098" t="s">
        <v>408</v>
      </c>
      <c r="B12" s="1099"/>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104" t="s">
        <v>37</v>
      </c>
      <c r="B13" s="1105"/>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90" t="s">
        <v>395</v>
      </c>
      <c r="C28" s="1090"/>
      <c r="D28" s="1090"/>
      <c r="E28" s="1090"/>
      <c r="F28" s="190"/>
      <c r="G28" s="190"/>
      <c r="H28" s="190"/>
      <c r="I28" s="190"/>
      <c r="J28" s="190"/>
      <c r="K28" s="190" t="s">
        <v>249</v>
      </c>
      <c r="L28" s="191"/>
      <c r="M28" s="1097" t="s">
        <v>430</v>
      </c>
      <c r="N28" s="1097"/>
      <c r="O28" s="1097"/>
      <c r="P28" s="1097"/>
      <c r="Q28" s="1097"/>
      <c r="R28" s="1097"/>
      <c r="S28" s="1097"/>
      <c r="T28" s="1097"/>
    </row>
    <row r="29" spans="1:20" s="242" customFormat="1" ht="18.75" customHeight="1">
      <c r="A29" s="241"/>
      <c r="B29" s="1103" t="s">
        <v>250</v>
      </c>
      <c r="C29" s="1103"/>
      <c r="D29" s="1103"/>
      <c r="E29" s="243"/>
      <c r="F29" s="192"/>
      <c r="G29" s="192"/>
      <c r="H29" s="192"/>
      <c r="I29" s="192"/>
      <c r="J29" s="192"/>
      <c r="K29" s="192"/>
      <c r="L29" s="191"/>
      <c r="M29" s="1106" t="s">
        <v>419</v>
      </c>
      <c r="N29" s="1106"/>
      <c r="O29" s="1106"/>
      <c r="P29" s="1106"/>
      <c r="Q29" s="1106"/>
      <c r="R29" s="1106"/>
      <c r="S29" s="1106"/>
      <c r="T29" s="1106"/>
    </row>
    <row r="30" spans="1:20" s="242" customFormat="1" ht="18.75">
      <c r="A30" s="193"/>
      <c r="B30" s="1100"/>
      <c r="C30" s="1100"/>
      <c r="D30" s="1100"/>
      <c r="E30" s="195"/>
      <c r="F30" s="195"/>
      <c r="G30" s="195"/>
      <c r="H30" s="195"/>
      <c r="I30" s="195"/>
      <c r="J30" s="195"/>
      <c r="K30" s="195"/>
      <c r="L30" s="195"/>
      <c r="M30" s="1101"/>
      <c r="N30" s="1101"/>
      <c r="O30" s="1101"/>
      <c r="P30" s="1101"/>
      <c r="Q30" s="1101"/>
      <c r="R30" s="1101"/>
      <c r="S30" s="1101"/>
      <c r="T30" s="1101"/>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102" t="s">
        <v>399</v>
      </c>
      <c r="C36" s="1102"/>
      <c r="D36" s="1102"/>
      <c r="E36" s="245"/>
      <c r="F36" s="245"/>
      <c r="G36" s="245"/>
      <c r="H36" s="245"/>
      <c r="I36" s="245"/>
      <c r="J36" s="245"/>
      <c r="K36" s="245"/>
      <c r="L36" s="245"/>
      <c r="M36" s="245"/>
      <c r="N36" s="1102" t="s">
        <v>399</v>
      </c>
      <c r="O36" s="1102"/>
      <c r="P36" s="1102"/>
      <c r="Q36" s="1102"/>
      <c r="R36" s="1102"/>
      <c r="S36" s="1102"/>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73" t="s">
        <v>352</v>
      </c>
      <c r="C38" s="973"/>
      <c r="D38" s="973"/>
      <c r="E38" s="219"/>
      <c r="F38" s="219"/>
      <c r="G38" s="219"/>
      <c r="H38" s="219"/>
      <c r="I38" s="191"/>
      <c r="J38" s="191"/>
      <c r="K38" s="191"/>
      <c r="L38" s="191"/>
      <c r="M38" s="974" t="s">
        <v>353</v>
      </c>
      <c r="N38" s="974"/>
      <c r="O38" s="974"/>
      <c r="P38" s="974"/>
      <c r="Q38" s="974"/>
      <c r="R38" s="974"/>
      <c r="S38" s="974"/>
      <c r="T38" s="974"/>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52" t="s">
        <v>255</v>
      </c>
      <c r="B1" s="1152"/>
      <c r="C1" s="1152"/>
      <c r="D1" s="247"/>
      <c r="E1" s="1158" t="s">
        <v>256</v>
      </c>
      <c r="F1" s="1158"/>
      <c r="G1" s="1158"/>
      <c r="H1" s="1158"/>
      <c r="I1" s="1158"/>
      <c r="J1" s="1158"/>
      <c r="K1" s="1158"/>
      <c r="L1" s="1158"/>
      <c r="M1" s="1158"/>
      <c r="N1" s="1158"/>
      <c r="O1" s="200"/>
      <c r="P1" s="1149" t="s">
        <v>469</v>
      </c>
      <c r="Q1" s="1149"/>
      <c r="R1" s="1149"/>
      <c r="S1" s="1149"/>
      <c r="T1" s="1149"/>
    </row>
    <row r="2" spans="1:20" ht="15.75" customHeight="1">
      <c r="A2" s="1153" t="s">
        <v>431</v>
      </c>
      <c r="B2" s="1153"/>
      <c r="C2" s="1153"/>
      <c r="D2" s="1153"/>
      <c r="E2" s="1155" t="s">
        <v>257</v>
      </c>
      <c r="F2" s="1155"/>
      <c r="G2" s="1155"/>
      <c r="H2" s="1155"/>
      <c r="I2" s="1155"/>
      <c r="J2" s="1155"/>
      <c r="K2" s="1155"/>
      <c r="L2" s="1155"/>
      <c r="M2" s="1155"/>
      <c r="N2" s="1155"/>
      <c r="O2" s="203"/>
      <c r="P2" s="1150" t="s">
        <v>411</v>
      </c>
      <c r="Q2" s="1150"/>
      <c r="R2" s="1150"/>
      <c r="S2" s="1150"/>
      <c r="T2" s="1150"/>
    </row>
    <row r="3" spans="1:20" ht="17.25">
      <c r="A3" s="1153" t="s">
        <v>362</v>
      </c>
      <c r="B3" s="1153"/>
      <c r="C3" s="1153"/>
      <c r="D3" s="248"/>
      <c r="E3" s="1160" t="s">
        <v>363</v>
      </c>
      <c r="F3" s="1160"/>
      <c r="G3" s="1160"/>
      <c r="H3" s="1160"/>
      <c r="I3" s="1160"/>
      <c r="J3" s="1160"/>
      <c r="K3" s="1160"/>
      <c r="L3" s="1160"/>
      <c r="M3" s="1160"/>
      <c r="N3" s="1160"/>
      <c r="O3" s="203"/>
      <c r="P3" s="1151" t="s">
        <v>470</v>
      </c>
      <c r="Q3" s="1151"/>
      <c r="R3" s="1151"/>
      <c r="S3" s="1151"/>
      <c r="T3" s="1151"/>
    </row>
    <row r="4" spans="1:20" ht="18.75" customHeight="1">
      <c r="A4" s="1154" t="s">
        <v>364</v>
      </c>
      <c r="B4" s="1154"/>
      <c r="C4" s="1154"/>
      <c r="D4" s="1156"/>
      <c r="E4" s="1156"/>
      <c r="F4" s="1156"/>
      <c r="G4" s="1156"/>
      <c r="H4" s="1156"/>
      <c r="I4" s="1156"/>
      <c r="J4" s="1156"/>
      <c r="K4" s="1156"/>
      <c r="L4" s="1156"/>
      <c r="M4" s="1156"/>
      <c r="N4" s="1156"/>
      <c r="O4" s="204"/>
      <c r="P4" s="1150" t="s">
        <v>403</v>
      </c>
      <c r="Q4" s="1151"/>
      <c r="R4" s="1151"/>
      <c r="S4" s="1151"/>
      <c r="T4" s="1151"/>
    </row>
    <row r="5" spans="1:23" ht="15">
      <c r="A5" s="217"/>
      <c r="B5" s="217"/>
      <c r="C5" s="249"/>
      <c r="D5" s="249"/>
      <c r="E5" s="217"/>
      <c r="F5" s="217"/>
      <c r="G5" s="217"/>
      <c r="H5" s="217"/>
      <c r="I5" s="217"/>
      <c r="J5" s="217"/>
      <c r="K5" s="217"/>
      <c r="L5" s="217"/>
      <c r="P5" s="1141" t="s">
        <v>426</v>
      </c>
      <c r="Q5" s="1141"/>
      <c r="R5" s="1141"/>
      <c r="S5" s="1141"/>
      <c r="T5" s="1141"/>
      <c r="U5" s="250"/>
      <c r="V5" s="250"/>
      <c r="W5" s="250"/>
    </row>
    <row r="6" spans="1:23" ht="29.25" customHeight="1">
      <c r="A6" s="1108" t="s">
        <v>72</v>
      </c>
      <c r="B6" s="1138"/>
      <c r="C6" s="1132" t="s">
        <v>2</v>
      </c>
      <c r="D6" s="1142" t="s">
        <v>258</v>
      </c>
      <c r="E6" s="1125"/>
      <c r="F6" s="1125"/>
      <c r="G6" s="1125"/>
      <c r="H6" s="1125"/>
      <c r="I6" s="1125"/>
      <c r="J6" s="1126"/>
      <c r="K6" s="1161" t="s">
        <v>259</v>
      </c>
      <c r="L6" s="1162"/>
      <c r="M6" s="1162"/>
      <c r="N6" s="1162"/>
      <c r="O6" s="1162"/>
      <c r="P6" s="1162"/>
      <c r="Q6" s="1162"/>
      <c r="R6" s="1162"/>
      <c r="S6" s="1162"/>
      <c r="T6" s="1163"/>
      <c r="U6" s="251"/>
      <c r="V6" s="252"/>
      <c r="W6" s="252"/>
    </row>
    <row r="7" spans="1:20" ht="19.5" customHeight="1">
      <c r="A7" s="1110"/>
      <c r="B7" s="1139"/>
      <c r="C7" s="1133"/>
      <c r="D7" s="1125" t="s">
        <v>7</v>
      </c>
      <c r="E7" s="1125"/>
      <c r="F7" s="1125"/>
      <c r="G7" s="1125"/>
      <c r="H7" s="1125"/>
      <c r="I7" s="1125"/>
      <c r="J7" s="1126"/>
      <c r="K7" s="1164"/>
      <c r="L7" s="1165"/>
      <c r="M7" s="1165"/>
      <c r="N7" s="1165"/>
      <c r="O7" s="1165"/>
      <c r="P7" s="1165"/>
      <c r="Q7" s="1165"/>
      <c r="R7" s="1165"/>
      <c r="S7" s="1165"/>
      <c r="T7" s="1166"/>
    </row>
    <row r="8" spans="1:20" ht="33" customHeight="1">
      <c r="A8" s="1110"/>
      <c r="B8" s="1139"/>
      <c r="C8" s="1133"/>
      <c r="D8" s="1131" t="s">
        <v>260</v>
      </c>
      <c r="E8" s="1167"/>
      <c r="F8" s="1135" t="s">
        <v>261</v>
      </c>
      <c r="G8" s="1167"/>
      <c r="H8" s="1135" t="s">
        <v>262</v>
      </c>
      <c r="I8" s="1167"/>
      <c r="J8" s="1135" t="s">
        <v>263</v>
      </c>
      <c r="K8" s="1157" t="s">
        <v>264</v>
      </c>
      <c r="L8" s="1157"/>
      <c r="M8" s="1157"/>
      <c r="N8" s="1157" t="s">
        <v>265</v>
      </c>
      <c r="O8" s="1157"/>
      <c r="P8" s="1157"/>
      <c r="Q8" s="1135" t="s">
        <v>266</v>
      </c>
      <c r="R8" s="1159" t="s">
        <v>267</v>
      </c>
      <c r="S8" s="1159" t="s">
        <v>268</v>
      </c>
      <c r="T8" s="1135" t="s">
        <v>269</v>
      </c>
    </row>
    <row r="9" spans="1:20" ht="18.75" customHeight="1">
      <c r="A9" s="1110"/>
      <c r="B9" s="1139"/>
      <c r="C9" s="1133"/>
      <c r="D9" s="1131" t="s">
        <v>270</v>
      </c>
      <c r="E9" s="1135" t="s">
        <v>271</v>
      </c>
      <c r="F9" s="1135" t="s">
        <v>270</v>
      </c>
      <c r="G9" s="1135" t="s">
        <v>271</v>
      </c>
      <c r="H9" s="1135" t="s">
        <v>270</v>
      </c>
      <c r="I9" s="1135" t="s">
        <v>272</v>
      </c>
      <c r="J9" s="1135"/>
      <c r="K9" s="1157"/>
      <c r="L9" s="1157"/>
      <c r="M9" s="1157"/>
      <c r="N9" s="1157"/>
      <c r="O9" s="1157"/>
      <c r="P9" s="1157"/>
      <c r="Q9" s="1135"/>
      <c r="R9" s="1159"/>
      <c r="S9" s="1159"/>
      <c r="T9" s="1135"/>
    </row>
    <row r="10" spans="1:20" ht="23.25" customHeight="1">
      <c r="A10" s="1112"/>
      <c r="B10" s="1140"/>
      <c r="C10" s="1134"/>
      <c r="D10" s="1131"/>
      <c r="E10" s="1135"/>
      <c r="F10" s="1135"/>
      <c r="G10" s="1135"/>
      <c r="H10" s="1135"/>
      <c r="I10" s="1135"/>
      <c r="J10" s="1135"/>
      <c r="K10" s="253" t="s">
        <v>273</v>
      </c>
      <c r="L10" s="253" t="s">
        <v>248</v>
      </c>
      <c r="M10" s="253" t="s">
        <v>274</v>
      </c>
      <c r="N10" s="253" t="s">
        <v>273</v>
      </c>
      <c r="O10" s="253" t="s">
        <v>275</v>
      </c>
      <c r="P10" s="253" t="s">
        <v>276</v>
      </c>
      <c r="Q10" s="1135"/>
      <c r="R10" s="1159"/>
      <c r="S10" s="1159"/>
      <c r="T10" s="1135"/>
    </row>
    <row r="11" spans="1:32" s="210" customFormat="1" ht="17.25" customHeight="1">
      <c r="A11" s="1136" t="s">
        <v>6</v>
      </c>
      <c r="B11" s="1137"/>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46" t="s">
        <v>432</v>
      </c>
      <c r="B12" s="1147"/>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27" t="s">
        <v>408</v>
      </c>
      <c r="B13" s="1128"/>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30" t="s">
        <v>277</v>
      </c>
      <c r="B14" s="1131"/>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44" t="s">
        <v>420</v>
      </c>
      <c r="C29" s="1144"/>
      <c r="D29" s="1144"/>
      <c r="E29" s="1144"/>
      <c r="F29" s="267"/>
      <c r="G29" s="267"/>
      <c r="H29" s="267"/>
      <c r="I29" s="267"/>
      <c r="J29" s="267"/>
      <c r="K29" s="267"/>
      <c r="L29" s="215"/>
      <c r="M29" s="1143" t="s">
        <v>433</v>
      </c>
      <c r="N29" s="1143"/>
      <c r="O29" s="1143"/>
      <c r="P29" s="1143"/>
      <c r="Q29" s="1143"/>
      <c r="R29" s="1143"/>
      <c r="S29" s="1143"/>
      <c r="T29" s="1143"/>
    </row>
    <row r="30" spans="1:20" ht="18.75" customHeight="1">
      <c r="A30" s="211"/>
      <c r="B30" s="1145" t="s">
        <v>250</v>
      </c>
      <c r="C30" s="1145"/>
      <c r="D30" s="1145"/>
      <c r="E30" s="1145"/>
      <c r="F30" s="214"/>
      <c r="G30" s="214"/>
      <c r="H30" s="214"/>
      <c r="I30" s="214"/>
      <c r="J30" s="214"/>
      <c r="K30" s="214"/>
      <c r="L30" s="215"/>
      <c r="M30" s="1148" t="s">
        <v>251</v>
      </c>
      <c r="N30" s="1148"/>
      <c r="O30" s="1148"/>
      <c r="P30" s="1148"/>
      <c r="Q30" s="1148"/>
      <c r="R30" s="1148"/>
      <c r="S30" s="1148"/>
      <c r="T30" s="1148"/>
    </row>
    <row r="31" spans="1:20" ht="18.75">
      <c r="A31" s="217"/>
      <c r="B31" s="1100"/>
      <c r="C31" s="1100"/>
      <c r="D31" s="1100"/>
      <c r="E31" s="1100"/>
      <c r="F31" s="218"/>
      <c r="G31" s="218"/>
      <c r="H31" s="218"/>
      <c r="I31" s="218"/>
      <c r="J31" s="218"/>
      <c r="K31" s="218"/>
      <c r="L31" s="218"/>
      <c r="M31" s="1101"/>
      <c r="N31" s="1101"/>
      <c r="O31" s="1101"/>
      <c r="P31" s="1101"/>
      <c r="Q31" s="1101"/>
      <c r="R31" s="1101"/>
      <c r="S31" s="1101"/>
      <c r="T31" s="1101"/>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29" t="s">
        <v>399</v>
      </c>
      <c r="C33" s="1129"/>
      <c r="D33" s="1129"/>
      <c r="E33" s="1129"/>
      <c r="F33" s="1129"/>
      <c r="G33" s="268"/>
      <c r="H33" s="268"/>
      <c r="I33" s="268"/>
      <c r="J33" s="268"/>
      <c r="K33" s="268"/>
      <c r="L33" s="268"/>
      <c r="M33" s="268"/>
      <c r="N33" s="1129" t="s">
        <v>399</v>
      </c>
      <c r="O33" s="1129"/>
      <c r="P33" s="1129"/>
      <c r="Q33" s="1129"/>
      <c r="R33" s="1129"/>
      <c r="S33" s="1129"/>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73" t="s">
        <v>352</v>
      </c>
      <c r="C35" s="973"/>
      <c r="D35" s="973"/>
      <c r="E35" s="973"/>
      <c r="F35" s="219"/>
      <c r="G35" s="219"/>
      <c r="H35" s="219"/>
      <c r="I35" s="191"/>
      <c r="J35" s="191"/>
      <c r="K35" s="191"/>
      <c r="L35" s="191"/>
      <c r="M35" s="974" t="s">
        <v>353</v>
      </c>
      <c r="N35" s="974"/>
      <c r="O35" s="974"/>
      <c r="P35" s="974"/>
      <c r="Q35" s="974"/>
      <c r="R35" s="974"/>
      <c r="S35" s="974"/>
      <c r="T35" s="974"/>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S8:S10"/>
    <mergeCell ref="K8:M9"/>
    <mergeCell ref="J8:J10"/>
    <mergeCell ref="H9:H10"/>
    <mergeCell ref="D9:D10"/>
    <mergeCell ref="H8:I8"/>
    <mergeCell ref="I9:I10"/>
    <mergeCell ref="F8:G8"/>
    <mergeCell ref="D4:N4"/>
    <mergeCell ref="N8:P9"/>
    <mergeCell ref="E1:N1"/>
    <mergeCell ref="Q8:Q10"/>
    <mergeCell ref="R8:R10"/>
    <mergeCell ref="E3:N3"/>
    <mergeCell ref="K6:T7"/>
    <mergeCell ref="D8:E8"/>
    <mergeCell ref="G9:G10"/>
    <mergeCell ref="T8:T10"/>
    <mergeCell ref="M30:T30"/>
    <mergeCell ref="P1:T1"/>
    <mergeCell ref="P2:T2"/>
    <mergeCell ref="P3:T3"/>
    <mergeCell ref="P4:T4"/>
    <mergeCell ref="A1:C1"/>
    <mergeCell ref="A3:C3"/>
    <mergeCell ref="A4:C4"/>
    <mergeCell ref="E2:N2"/>
    <mergeCell ref="A2:D2"/>
    <mergeCell ref="A6:B10"/>
    <mergeCell ref="P5:T5"/>
    <mergeCell ref="D6:J6"/>
    <mergeCell ref="M35:T35"/>
    <mergeCell ref="M29:T29"/>
    <mergeCell ref="B35:E35"/>
    <mergeCell ref="B29:E29"/>
    <mergeCell ref="B30:E30"/>
    <mergeCell ref="B31:E31"/>
    <mergeCell ref="A12:B12"/>
    <mergeCell ref="D7:J7"/>
    <mergeCell ref="A13:B13"/>
    <mergeCell ref="B33:F33"/>
    <mergeCell ref="N33:S33"/>
    <mergeCell ref="A14:B14"/>
    <mergeCell ref="M31:T31"/>
    <mergeCell ref="C6:C10"/>
    <mergeCell ref="E9:E10"/>
    <mergeCell ref="A11:B11"/>
    <mergeCell ref="F9:F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71" t="s">
        <v>280</v>
      </c>
      <c r="B1" s="1171"/>
      <c r="C1" s="1171"/>
      <c r="D1" s="1174" t="s">
        <v>472</v>
      </c>
      <c r="E1" s="1174"/>
      <c r="F1" s="1174"/>
      <c r="G1" s="1174"/>
      <c r="H1" s="1174"/>
      <c r="I1" s="1174"/>
      <c r="J1" s="1175" t="s">
        <v>473</v>
      </c>
      <c r="K1" s="1176"/>
      <c r="L1" s="1176"/>
    </row>
    <row r="2" spans="1:12" ht="34.5" customHeight="1">
      <c r="A2" s="1177" t="s">
        <v>434</v>
      </c>
      <c r="B2" s="1177"/>
      <c r="C2" s="1177"/>
      <c r="D2" s="1174"/>
      <c r="E2" s="1174"/>
      <c r="F2" s="1174"/>
      <c r="G2" s="1174"/>
      <c r="H2" s="1174"/>
      <c r="I2" s="1174"/>
      <c r="J2" s="1178" t="s">
        <v>474</v>
      </c>
      <c r="K2" s="1179"/>
      <c r="L2" s="1179"/>
    </row>
    <row r="3" spans="1:12" ht="15" customHeight="1">
      <c r="A3" s="274" t="s">
        <v>364</v>
      </c>
      <c r="B3" s="183"/>
      <c r="C3" s="1180"/>
      <c r="D3" s="1180"/>
      <c r="E3" s="1180"/>
      <c r="F3" s="1180"/>
      <c r="G3" s="1180"/>
      <c r="H3" s="1180"/>
      <c r="I3" s="1180"/>
      <c r="J3" s="1172"/>
      <c r="K3" s="1173"/>
      <c r="L3" s="1173"/>
    </row>
    <row r="4" spans="1:12" ht="15.75" customHeight="1">
      <c r="A4" s="275"/>
      <c r="B4" s="275"/>
      <c r="C4" s="276"/>
      <c r="D4" s="276"/>
      <c r="E4" s="179"/>
      <c r="F4" s="179"/>
      <c r="G4" s="179"/>
      <c r="H4" s="277"/>
      <c r="I4" s="277"/>
      <c r="J4" s="1168" t="s">
        <v>281</v>
      </c>
      <c r="K4" s="1168"/>
      <c r="L4" s="1168"/>
    </row>
    <row r="5" spans="1:12" s="278" customFormat="1" ht="28.5" customHeight="1">
      <c r="A5" s="1182" t="s">
        <v>72</v>
      </c>
      <c r="B5" s="1182"/>
      <c r="C5" s="1092" t="s">
        <v>38</v>
      </c>
      <c r="D5" s="1092" t="s">
        <v>282</v>
      </c>
      <c r="E5" s="1092"/>
      <c r="F5" s="1092"/>
      <c r="G5" s="1092"/>
      <c r="H5" s="1092" t="s">
        <v>283</v>
      </c>
      <c r="I5" s="1092"/>
      <c r="J5" s="1092" t="s">
        <v>284</v>
      </c>
      <c r="K5" s="1092"/>
      <c r="L5" s="1092"/>
    </row>
    <row r="6" spans="1:13" s="278" customFormat="1" ht="80.25" customHeight="1">
      <c r="A6" s="1182"/>
      <c r="B6" s="1182"/>
      <c r="C6" s="1092"/>
      <c r="D6" s="224" t="s">
        <v>285</v>
      </c>
      <c r="E6" s="224" t="s">
        <v>286</v>
      </c>
      <c r="F6" s="224" t="s">
        <v>435</v>
      </c>
      <c r="G6" s="224" t="s">
        <v>287</v>
      </c>
      <c r="H6" s="224" t="s">
        <v>288</v>
      </c>
      <c r="I6" s="224" t="s">
        <v>289</v>
      </c>
      <c r="J6" s="224" t="s">
        <v>290</v>
      </c>
      <c r="K6" s="224" t="s">
        <v>291</v>
      </c>
      <c r="L6" s="224" t="s">
        <v>292</v>
      </c>
      <c r="M6" s="279"/>
    </row>
    <row r="7" spans="1:12" s="280" customFormat="1" ht="16.5" customHeight="1">
      <c r="A7" s="1169" t="s">
        <v>6</v>
      </c>
      <c r="B7" s="1169"/>
      <c r="C7" s="230">
        <v>1</v>
      </c>
      <c r="D7" s="230">
        <v>2</v>
      </c>
      <c r="E7" s="230">
        <v>3</v>
      </c>
      <c r="F7" s="230">
        <v>4</v>
      </c>
      <c r="G7" s="230">
        <v>5</v>
      </c>
      <c r="H7" s="230">
        <v>6</v>
      </c>
      <c r="I7" s="230">
        <v>7</v>
      </c>
      <c r="J7" s="230">
        <v>8</v>
      </c>
      <c r="K7" s="230">
        <v>9</v>
      </c>
      <c r="L7" s="230">
        <v>10</v>
      </c>
    </row>
    <row r="8" spans="1:12" s="280" customFormat="1" ht="16.5" customHeight="1">
      <c r="A8" s="1185" t="s">
        <v>432</v>
      </c>
      <c r="B8" s="1186"/>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83" t="s">
        <v>408</v>
      </c>
      <c r="B9" s="1184"/>
      <c r="C9" s="233">
        <v>9</v>
      </c>
      <c r="D9" s="233">
        <v>2</v>
      </c>
      <c r="E9" s="233">
        <v>2</v>
      </c>
      <c r="F9" s="233">
        <v>0</v>
      </c>
      <c r="G9" s="233">
        <v>5</v>
      </c>
      <c r="H9" s="233">
        <v>8</v>
      </c>
      <c r="I9" s="233">
        <v>0</v>
      </c>
      <c r="J9" s="233">
        <v>8</v>
      </c>
      <c r="K9" s="233">
        <v>1</v>
      </c>
      <c r="L9" s="233">
        <v>0</v>
      </c>
    </row>
    <row r="10" spans="1:12" s="280" customFormat="1" ht="16.5" customHeight="1">
      <c r="A10" s="1170" t="s">
        <v>277</v>
      </c>
      <c r="B10" s="1170"/>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90" t="s">
        <v>437</v>
      </c>
      <c r="B25" s="1090"/>
      <c r="C25" s="1090"/>
      <c r="D25" s="1090"/>
      <c r="E25" s="191"/>
      <c r="F25" s="1097" t="s">
        <v>395</v>
      </c>
      <c r="G25" s="1097"/>
      <c r="H25" s="1097"/>
      <c r="I25" s="1097"/>
      <c r="J25" s="1097"/>
      <c r="K25" s="1097"/>
      <c r="L25" s="1097"/>
      <c r="AJ25" s="199" t="s">
        <v>393</v>
      </c>
    </row>
    <row r="26" spans="1:44" ht="15" customHeight="1">
      <c r="A26" s="1103" t="s">
        <v>250</v>
      </c>
      <c r="B26" s="1103"/>
      <c r="C26" s="1103"/>
      <c r="D26" s="1103"/>
      <c r="E26" s="192"/>
      <c r="F26" s="1106" t="s">
        <v>251</v>
      </c>
      <c r="G26" s="1106"/>
      <c r="H26" s="1106"/>
      <c r="I26" s="1106"/>
      <c r="J26" s="1106"/>
      <c r="K26" s="1106"/>
      <c r="L26" s="1106"/>
      <c r="AR26" s="199"/>
    </row>
    <row r="27" spans="1:12" s="179" customFormat="1" ht="18.75">
      <c r="A27" s="1100"/>
      <c r="B27" s="1100"/>
      <c r="C27" s="1100"/>
      <c r="D27" s="1100"/>
      <c r="E27" s="191"/>
      <c r="F27" s="1101"/>
      <c r="G27" s="1101"/>
      <c r="H27" s="1101"/>
      <c r="I27" s="1101"/>
      <c r="J27" s="1101"/>
      <c r="K27" s="1101"/>
      <c r="L27" s="1101"/>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81" t="s">
        <v>399</v>
      </c>
      <c r="C29" s="1181"/>
      <c r="D29" s="191"/>
      <c r="E29" s="191"/>
      <c r="F29" s="191"/>
      <c r="G29" s="191"/>
      <c r="H29" s="1181" t="s">
        <v>399</v>
      </c>
      <c r="I29" s="1181"/>
      <c r="J29" s="1181"/>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73" t="s">
        <v>352</v>
      </c>
      <c r="B37" s="973"/>
      <c r="C37" s="973"/>
      <c r="D37" s="973"/>
      <c r="E37" s="219"/>
      <c r="F37" s="974" t="s">
        <v>353</v>
      </c>
      <c r="G37" s="974"/>
      <c r="H37" s="974"/>
      <c r="I37" s="974"/>
      <c r="J37" s="974"/>
      <c r="K37" s="974"/>
      <c r="L37" s="974"/>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94" t="s">
        <v>298</v>
      </c>
      <c r="B1" s="1194"/>
      <c r="C1" s="1194"/>
      <c r="D1" s="1174" t="s">
        <v>475</v>
      </c>
      <c r="E1" s="1174"/>
      <c r="F1" s="1174"/>
      <c r="G1" s="1174"/>
      <c r="H1" s="1174"/>
      <c r="I1" s="179"/>
      <c r="J1" s="180" t="s">
        <v>469</v>
      </c>
      <c r="K1" s="289"/>
      <c r="L1" s="289"/>
    </row>
    <row r="2" spans="1:12" ht="15.75" customHeight="1">
      <c r="A2" s="1198" t="s">
        <v>410</v>
      </c>
      <c r="B2" s="1198"/>
      <c r="C2" s="1198"/>
      <c r="D2" s="1174"/>
      <c r="E2" s="1174"/>
      <c r="F2" s="1174"/>
      <c r="G2" s="1174"/>
      <c r="H2" s="1174"/>
      <c r="I2" s="179"/>
      <c r="J2" s="290" t="s">
        <v>411</v>
      </c>
      <c r="K2" s="290"/>
      <c r="L2" s="290"/>
    </row>
    <row r="3" spans="1:12" ht="18.75" customHeight="1">
      <c r="A3" s="1116" t="s">
        <v>362</v>
      </c>
      <c r="B3" s="1116"/>
      <c r="C3" s="1116"/>
      <c r="D3" s="176"/>
      <c r="E3" s="176"/>
      <c r="F3" s="176"/>
      <c r="G3" s="176"/>
      <c r="H3" s="176"/>
      <c r="I3" s="179"/>
      <c r="J3" s="183" t="s">
        <v>468</v>
      </c>
      <c r="K3" s="183"/>
      <c r="L3" s="183"/>
    </row>
    <row r="4" spans="1:12" ht="15.75" customHeight="1">
      <c r="A4" s="1195" t="s">
        <v>438</v>
      </c>
      <c r="B4" s="1195"/>
      <c r="C4" s="1195"/>
      <c r="D4" s="1193"/>
      <c r="E4" s="1193"/>
      <c r="F4" s="1193"/>
      <c r="G4" s="1193"/>
      <c r="H4" s="1193"/>
      <c r="I4" s="179"/>
      <c r="J4" s="291" t="s">
        <v>403</v>
      </c>
      <c r="K4" s="291"/>
      <c r="L4" s="291"/>
    </row>
    <row r="5" spans="1:12" ht="15.75">
      <c r="A5" s="1199"/>
      <c r="B5" s="1199"/>
      <c r="C5" s="175"/>
      <c r="D5" s="179"/>
      <c r="E5" s="179"/>
      <c r="F5" s="179"/>
      <c r="G5" s="179"/>
      <c r="H5" s="292"/>
      <c r="I5" s="1191" t="s">
        <v>439</v>
      </c>
      <c r="J5" s="1191"/>
      <c r="K5" s="1191"/>
      <c r="L5" s="1191"/>
    </row>
    <row r="6" spans="1:12" ht="18.75" customHeight="1">
      <c r="A6" s="1108" t="s">
        <v>72</v>
      </c>
      <c r="B6" s="1109"/>
      <c r="C6" s="1187" t="s">
        <v>299</v>
      </c>
      <c r="D6" s="1104" t="s">
        <v>300</v>
      </c>
      <c r="E6" s="1192"/>
      <c r="F6" s="1105"/>
      <c r="G6" s="1104" t="s">
        <v>301</v>
      </c>
      <c r="H6" s="1192"/>
      <c r="I6" s="1192"/>
      <c r="J6" s="1192"/>
      <c r="K6" s="1192"/>
      <c r="L6" s="1105"/>
    </row>
    <row r="7" spans="1:12" ht="15.75" customHeight="1">
      <c r="A7" s="1110"/>
      <c r="B7" s="1111"/>
      <c r="C7" s="1188"/>
      <c r="D7" s="1104" t="s">
        <v>7</v>
      </c>
      <c r="E7" s="1192"/>
      <c r="F7" s="1105"/>
      <c r="G7" s="1187" t="s">
        <v>37</v>
      </c>
      <c r="H7" s="1104" t="s">
        <v>7</v>
      </c>
      <c r="I7" s="1192"/>
      <c r="J7" s="1192"/>
      <c r="K7" s="1192"/>
      <c r="L7" s="1105"/>
    </row>
    <row r="8" spans="1:12" ht="14.25" customHeight="1">
      <c r="A8" s="1110"/>
      <c r="B8" s="1111"/>
      <c r="C8" s="1188"/>
      <c r="D8" s="1187" t="s">
        <v>302</v>
      </c>
      <c r="E8" s="1187" t="s">
        <v>303</v>
      </c>
      <c r="F8" s="1187" t="s">
        <v>304</v>
      </c>
      <c r="G8" s="1188"/>
      <c r="H8" s="1187" t="s">
        <v>305</v>
      </c>
      <c r="I8" s="1187" t="s">
        <v>306</v>
      </c>
      <c r="J8" s="1187" t="s">
        <v>307</v>
      </c>
      <c r="K8" s="1187" t="s">
        <v>308</v>
      </c>
      <c r="L8" s="1187" t="s">
        <v>309</v>
      </c>
    </row>
    <row r="9" spans="1:12" ht="77.25" customHeight="1">
      <c r="A9" s="1112"/>
      <c r="B9" s="1113"/>
      <c r="C9" s="1189"/>
      <c r="D9" s="1189"/>
      <c r="E9" s="1189"/>
      <c r="F9" s="1189"/>
      <c r="G9" s="1189"/>
      <c r="H9" s="1189"/>
      <c r="I9" s="1189"/>
      <c r="J9" s="1189"/>
      <c r="K9" s="1189"/>
      <c r="L9" s="1189"/>
    </row>
    <row r="10" spans="1:12" s="280" customFormat="1" ht="16.5" customHeight="1">
      <c r="A10" s="1200" t="s">
        <v>6</v>
      </c>
      <c r="B10" s="1201"/>
      <c r="C10" s="229">
        <v>1</v>
      </c>
      <c r="D10" s="229">
        <v>2</v>
      </c>
      <c r="E10" s="229">
        <v>3</v>
      </c>
      <c r="F10" s="229">
        <v>4</v>
      </c>
      <c r="G10" s="229">
        <v>5</v>
      </c>
      <c r="H10" s="229">
        <v>6</v>
      </c>
      <c r="I10" s="229">
        <v>7</v>
      </c>
      <c r="J10" s="229">
        <v>8</v>
      </c>
      <c r="K10" s="230" t="s">
        <v>78</v>
      </c>
      <c r="L10" s="230" t="s">
        <v>101</v>
      </c>
    </row>
    <row r="11" spans="1:12" s="280" customFormat="1" ht="16.5" customHeight="1">
      <c r="A11" s="1204" t="s">
        <v>407</v>
      </c>
      <c r="B11" s="120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202" t="s">
        <v>408</v>
      </c>
      <c r="B12" s="1203"/>
      <c r="C12" s="233">
        <v>12</v>
      </c>
      <c r="D12" s="233">
        <v>0</v>
      </c>
      <c r="E12" s="233">
        <v>1</v>
      </c>
      <c r="F12" s="233">
        <v>11</v>
      </c>
      <c r="G12" s="233">
        <v>10</v>
      </c>
      <c r="H12" s="233">
        <v>0</v>
      </c>
      <c r="I12" s="233">
        <v>0</v>
      </c>
      <c r="J12" s="233">
        <v>0</v>
      </c>
      <c r="K12" s="233">
        <v>6</v>
      </c>
      <c r="L12" s="233">
        <v>4</v>
      </c>
    </row>
    <row r="13" spans="1:32" s="280" customFormat="1" ht="16.5" customHeight="1">
      <c r="A13" s="1196" t="s">
        <v>37</v>
      </c>
      <c r="B13" s="119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90" t="s">
        <v>395</v>
      </c>
      <c r="B28" s="1090"/>
      <c r="C28" s="1090"/>
      <c r="D28" s="1090"/>
      <c r="E28" s="1090"/>
      <c r="F28" s="191"/>
      <c r="G28" s="190"/>
      <c r="H28" s="303" t="s">
        <v>440</v>
      </c>
      <c r="I28" s="304"/>
      <c r="J28" s="304"/>
      <c r="K28" s="304"/>
      <c r="L28" s="304"/>
      <c r="AG28" s="242" t="s">
        <v>396</v>
      </c>
      <c r="AI28" s="199">
        <f>82/88</f>
        <v>0.9318181818181818</v>
      </c>
    </row>
    <row r="29" spans="1:12" ht="15" customHeight="1">
      <c r="A29" s="1103" t="s">
        <v>4</v>
      </c>
      <c r="B29" s="1103"/>
      <c r="C29" s="1103"/>
      <c r="D29" s="1103"/>
      <c r="E29" s="1103"/>
      <c r="F29" s="191"/>
      <c r="G29" s="192"/>
      <c r="H29" s="1106" t="s">
        <v>251</v>
      </c>
      <c r="I29" s="1106"/>
      <c r="J29" s="1106"/>
      <c r="K29" s="1106"/>
      <c r="L29" s="1106"/>
    </row>
    <row r="30" spans="1:14" s="179" customFormat="1" ht="18.75">
      <c r="A30" s="1100"/>
      <c r="B30" s="1100"/>
      <c r="C30" s="1100"/>
      <c r="D30" s="1100"/>
      <c r="E30" s="1100"/>
      <c r="F30" s="305"/>
      <c r="G30" s="191"/>
      <c r="H30" s="1101"/>
      <c r="I30" s="1101"/>
      <c r="J30" s="1101"/>
      <c r="K30" s="1101"/>
      <c r="L30" s="1101"/>
      <c r="M30" s="306"/>
      <c r="N30" s="306"/>
    </row>
    <row r="31" spans="1:12" ht="18">
      <c r="A31" s="191"/>
      <c r="B31" s="191"/>
      <c r="C31" s="191"/>
      <c r="D31" s="191"/>
      <c r="E31" s="191"/>
      <c r="F31" s="191"/>
      <c r="G31" s="191"/>
      <c r="H31" s="191"/>
      <c r="I31" s="191"/>
      <c r="J31" s="191"/>
      <c r="K31" s="191"/>
      <c r="L31" s="307"/>
    </row>
    <row r="32" spans="1:12" ht="18">
      <c r="A32" s="191"/>
      <c r="B32" s="1181" t="s">
        <v>399</v>
      </c>
      <c r="C32" s="1181"/>
      <c r="D32" s="1181"/>
      <c r="E32" s="1181"/>
      <c r="F32" s="191"/>
      <c r="G32" s="191"/>
      <c r="H32" s="191"/>
      <c r="I32" s="1181" t="s">
        <v>399</v>
      </c>
      <c r="J32" s="1181"/>
      <c r="K32" s="1181"/>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90" t="s">
        <v>310</v>
      </c>
      <c r="C40" s="1190"/>
      <c r="D40" s="1190"/>
      <c r="E40" s="1190"/>
      <c r="F40" s="1190"/>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73" t="s">
        <v>441</v>
      </c>
      <c r="B43" s="973"/>
      <c r="C43" s="973"/>
      <c r="D43" s="973"/>
      <c r="E43" s="973"/>
      <c r="F43" s="191"/>
      <c r="G43" s="310"/>
      <c r="H43" s="974" t="s">
        <v>353</v>
      </c>
      <c r="I43" s="974"/>
      <c r="J43" s="974"/>
      <c r="K43" s="974"/>
      <c r="L43" s="974"/>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118" t="s">
        <v>313</v>
      </c>
      <c r="B1" s="1118"/>
      <c r="C1" s="1118"/>
      <c r="D1" s="1118"/>
      <c r="E1" s="315"/>
      <c r="F1" s="1114" t="s">
        <v>476</v>
      </c>
      <c r="G1" s="1114"/>
      <c r="H1" s="1114"/>
      <c r="I1" s="1114"/>
      <c r="J1" s="1114"/>
      <c r="K1" s="1114"/>
      <c r="L1" s="1114"/>
      <c r="M1" s="1114"/>
      <c r="N1" s="1114"/>
      <c r="O1" s="1114"/>
      <c r="P1" s="316" t="s">
        <v>400</v>
      </c>
      <c r="Q1" s="317"/>
      <c r="R1" s="317"/>
      <c r="S1" s="317"/>
      <c r="T1" s="317"/>
    </row>
    <row r="2" spans="1:20" s="186" customFormat="1" ht="20.25" customHeight="1">
      <c r="A2" s="1224" t="s">
        <v>410</v>
      </c>
      <c r="B2" s="1224"/>
      <c r="C2" s="1224"/>
      <c r="D2" s="1224"/>
      <c r="E2" s="315"/>
      <c r="F2" s="1114"/>
      <c r="G2" s="1114"/>
      <c r="H2" s="1114"/>
      <c r="I2" s="1114"/>
      <c r="J2" s="1114"/>
      <c r="K2" s="1114"/>
      <c r="L2" s="1114"/>
      <c r="M2" s="1114"/>
      <c r="N2" s="1114"/>
      <c r="O2" s="1114"/>
      <c r="P2" s="317" t="s">
        <v>442</v>
      </c>
      <c r="Q2" s="317"/>
      <c r="R2" s="317"/>
      <c r="S2" s="317"/>
      <c r="T2" s="317"/>
    </row>
    <row r="3" spans="1:20" s="186" customFormat="1" ht="15" customHeight="1">
      <c r="A3" s="1224" t="s">
        <v>362</v>
      </c>
      <c r="B3" s="1224"/>
      <c r="C3" s="1224"/>
      <c r="D3" s="1224"/>
      <c r="E3" s="315"/>
      <c r="F3" s="1114"/>
      <c r="G3" s="1114"/>
      <c r="H3" s="1114"/>
      <c r="I3" s="1114"/>
      <c r="J3" s="1114"/>
      <c r="K3" s="1114"/>
      <c r="L3" s="1114"/>
      <c r="M3" s="1114"/>
      <c r="N3" s="1114"/>
      <c r="O3" s="1114"/>
      <c r="P3" s="316" t="s">
        <v>468</v>
      </c>
      <c r="Q3" s="316"/>
      <c r="R3" s="316"/>
      <c r="S3" s="318"/>
      <c r="T3" s="318"/>
    </row>
    <row r="4" spans="1:20" s="186" customFormat="1" ht="15.75" customHeight="1">
      <c r="A4" s="1223" t="s">
        <v>443</v>
      </c>
      <c r="B4" s="1223"/>
      <c r="C4" s="1223"/>
      <c r="D4" s="1223"/>
      <c r="E4" s="316"/>
      <c r="F4" s="1114"/>
      <c r="G4" s="1114"/>
      <c r="H4" s="1114"/>
      <c r="I4" s="1114"/>
      <c r="J4" s="1114"/>
      <c r="K4" s="1114"/>
      <c r="L4" s="1114"/>
      <c r="M4" s="1114"/>
      <c r="N4" s="1114"/>
      <c r="O4" s="1114"/>
      <c r="P4" s="317" t="s">
        <v>412</v>
      </c>
      <c r="Q4" s="316"/>
      <c r="R4" s="316"/>
      <c r="S4" s="318"/>
      <c r="T4" s="318"/>
    </row>
    <row r="5" spans="1:18" s="186" customFormat="1" ht="24" customHeight="1">
      <c r="A5" s="319"/>
      <c r="B5" s="319"/>
      <c r="C5" s="319"/>
      <c r="F5" s="1215"/>
      <c r="G5" s="1215"/>
      <c r="H5" s="1215"/>
      <c r="I5" s="1215"/>
      <c r="J5" s="1215"/>
      <c r="K5" s="1215"/>
      <c r="L5" s="1215"/>
      <c r="M5" s="1215"/>
      <c r="N5" s="1215"/>
      <c r="O5" s="1215"/>
      <c r="P5" s="320" t="s">
        <v>444</v>
      </c>
      <c r="Q5" s="321"/>
      <c r="R5" s="321"/>
    </row>
    <row r="6" spans="1:20" s="322" customFormat="1" ht="21.75" customHeight="1">
      <c r="A6" s="1217" t="s">
        <v>72</v>
      </c>
      <c r="B6" s="1218"/>
      <c r="C6" s="1121" t="s">
        <v>38</v>
      </c>
      <c r="D6" s="1124"/>
      <c r="E6" s="1121" t="s">
        <v>7</v>
      </c>
      <c r="F6" s="1210"/>
      <c r="G6" s="1210"/>
      <c r="H6" s="1210"/>
      <c r="I6" s="1210"/>
      <c r="J6" s="1210"/>
      <c r="K6" s="1210"/>
      <c r="L6" s="1210"/>
      <c r="M6" s="1210"/>
      <c r="N6" s="1210"/>
      <c r="O6" s="1210"/>
      <c r="P6" s="1210"/>
      <c r="Q6" s="1210"/>
      <c r="R6" s="1210"/>
      <c r="S6" s="1210"/>
      <c r="T6" s="1124"/>
    </row>
    <row r="7" spans="1:21" s="322" customFormat="1" ht="22.5" customHeight="1">
      <c r="A7" s="1219"/>
      <c r="B7" s="1220"/>
      <c r="C7" s="1093" t="s">
        <v>445</v>
      </c>
      <c r="D7" s="1093" t="s">
        <v>446</v>
      </c>
      <c r="E7" s="1121" t="s">
        <v>314</v>
      </c>
      <c r="F7" s="1225"/>
      <c r="G7" s="1225"/>
      <c r="H7" s="1225"/>
      <c r="I7" s="1225"/>
      <c r="J7" s="1225"/>
      <c r="K7" s="1225"/>
      <c r="L7" s="1226"/>
      <c r="M7" s="1121" t="s">
        <v>447</v>
      </c>
      <c r="N7" s="1210"/>
      <c r="O7" s="1210"/>
      <c r="P7" s="1210"/>
      <c r="Q7" s="1210"/>
      <c r="R7" s="1210"/>
      <c r="S7" s="1210"/>
      <c r="T7" s="1124"/>
      <c r="U7" s="323"/>
    </row>
    <row r="8" spans="1:20" s="322" customFormat="1" ht="42.75" customHeight="1">
      <c r="A8" s="1219"/>
      <c r="B8" s="1220"/>
      <c r="C8" s="1094"/>
      <c r="D8" s="1094"/>
      <c r="E8" s="1092" t="s">
        <v>448</v>
      </c>
      <c r="F8" s="1092"/>
      <c r="G8" s="1121" t="s">
        <v>449</v>
      </c>
      <c r="H8" s="1210"/>
      <c r="I8" s="1210"/>
      <c r="J8" s="1210"/>
      <c r="K8" s="1210"/>
      <c r="L8" s="1124"/>
      <c r="M8" s="1092" t="s">
        <v>450</v>
      </c>
      <c r="N8" s="1092"/>
      <c r="O8" s="1121" t="s">
        <v>449</v>
      </c>
      <c r="P8" s="1210"/>
      <c r="Q8" s="1210"/>
      <c r="R8" s="1210"/>
      <c r="S8" s="1210"/>
      <c r="T8" s="1124"/>
    </row>
    <row r="9" spans="1:20" s="322" customFormat="1" ht="35.25" customHeight="1">
      <c r="A9" s="1219"/>
      <c r="B9" s="1220"/>
      <c r="C9" s="1094"/>
      <c r="D9" s="1094"/>
      <c r="E9" s="1093" t="s">
        <v>315</v>
      </c>
      <c r="F9" s="1093" t="s">
        <v>316</v>
      </c>
      <c r="G9" s="1208" t="s">
        <v>317</v>
      </c>
      <c r="H9" s="1209"/>
      <c r="I9" s="1208" t="s">
        <v>318</v>
      </c>
      <c r="J9" s="1209"/>
      <c r="K9" s="1208" t="s">
        <v>319</v>
      </c>
      <c r="L9" s="1209"/>
      <c r="M9" s="1093" t="s">
        <v>320</v>
      </c>
      <c r="N9" s="1093" t="s">
        <v>316</v>
      </c>
      <c r="O9" s="1208" t="s">
        <v>317</v>
      </c>
      <c r="P9" s="1209"/>
      <c r="Q9" s="1208" t="s">
        <v>321</v>
      </c>
      <c r="R9" s="1209"/>
      <c r="S9" s="1208" t="s">
        <v>322</v>
      </c>
      <c r="T9" s="1209"/>
    </row>
    <row r="10" spans="1:20" s="322" customFormat="1" ht="25.5" customHeight="1">
      <c r="A10" s="1208"/>
      <c r="B10" s="1209"/>
      <c r="C10" s="1095"/>
      <c r="D10" s="1095"/>
      <c r="E10" s="1095"/>
      <c r="F10" s="1095"/>
      <c r="G10" s="224" t="s">
        <v>320</v>
      </c>
      <c r="H10" s="224" t="s">
        <v>316</v>
      </c>
      <c r="I10" s="228" t="s">
        <v>320</v>
      </c>
      <c r="J10" s="224" t="s">
        <v>316</v>
      </c>
      <c r="K10" s="228" t="s">
        <v>320</v>
      </c>
      <c r="L10" s="224" t="s">
        <v>316</v>
      </c>
      <c r="M10" s="1095"/>
      <c r="N10" s="1095"/>
      <c r="O10" s="224" t="s">
        <v>320</v>
      </c>
      <c r="P10" s="224" t="s">
        <v>316</v>
      </c>
      <c r="Q10" s="228" t="s">
        <v>320</v>
      </c>
      <c r="R10" s="224" t="s">
        <v>316</v>
      </c>
      <c r="S10" s="228" t="s">
        <v>320</v>
      </c>
      <c r="T10" s="224" t="s">
        <v>316</v>
      </c>
    </row>
    <row r="11" spans="1:32" s="231" customFormat="1" ht="12.75">
      <c r="A11" s="1221" t="s">
        <v>6</v>
      </c>
      <c r="B11" s="1222"/>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213" t="s">
        <v>432</v>
      </c>
      <c r="B12" s="1214"/>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11" t="s">
        <v>408</v>
      </c>
      <c r="B13" s="1212"/>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206" t="s">
        <v>37</v>
      </c>
      <c r="B14" s="1207"/>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90" t="s">
        <v>395</v>
      </c>
      <c r="C29" s="1090"/>
      <c r="D29" s="1090"/>
      <c r="E29" s="1090"/>
      <c r="F29" s="1090"/>
      <c r="G29" s="1090"/>
      <c r="H29" s="190"/>
      <c r="I29" s="190"/>
      <c r="J29" s="191"/>
      <c r="K29" s="190"/>
      <c r="L29" s="1097" t="s">
        <v>395</v>
      </c>
      <c r="M29" s="1097"/>
      <c r="N29" s="1097"/>
      <c r="O29" s="1097"/>
      <c r="P29" s="1097"/>
      <c r="Q29" s="1097"/>
      <c r="R29" s="1097"/>
      <c r="S29" s="1097"/>
      <c r="T29" s="1097"/>
    </row>
    <row r="30" spans="1:20" ht="15" customHeight="1">
      <c r="A30" s="189"/>
      <c r="B30" s="1103" t="s">
        <v>43</v>
      </c>
      <c r="C30" s="1103"/>
      <c r="D30" s="1103"/>
      <c r="E30" s="1103"/>
      <c r="F30" s="1103"/>
      <c r="G30" s="1103"/>
      <c r="H30" s="192"/>
      <c r="I30" s="192"/>
      <c r="J30" s="192"/>
      <c r="K30" s="192"/>
      <c r="L30" s="1106" t="s">
        <v>351</v>
      </c>
      <c r="M30" s="1106"/>
      <c r="N30" s="1106"/>
      <c r="O30" s="1106"/>
      <c r="P30" s="1106"/>
      <c r="Q30" s="1106"/>
      <c r="R30" s="1106"/>
      <c r="S30" s="1106"/>
      <c r="T30" s="1106"/>
    </row>
    <row r="31" spans="1:20" s="329" customFormat="1" ht="18.75">
      <c r="A31" s="327"/>
      <c r="B31" s="1100"/>
      <c r="C31" s="1100"/>
      <c r="D31" s="1100"/>
      <c r="E31" s="1100"/>
      <c r="F31" s="1100"/>
      <c r="G31" s="328"/>
      <c r="H31" s="328"/>
      <c r="I31" s="328"/>
      <c r="J31" s="328"/>
      <c r="K31" s="328"/>
      <c r="L31" s="1101"/>
      <c r="M31" s="1101"/>
      <c r="N31" s="1101"/>
      <c r="O31" s="1101"/>
      <c r="P31" s="1101"/>
      <c r="Q31" s="1101"/>
      <c r="R31" s="1101"/>
      <c r="S31" s="1101"/>
      <c r="T31" s="1101"/>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216" t="s">
        <v>399</v>
      </c>
      <c r="C33" s="1216"/>
      <c r="D33" s="1216"/>
      <c r="E33" s="1216"/>
      <c r="F33" s="1216"/>
      <c r="G33" s="330"/>
      <c r="H33" s="330"/>
      <c r="I33" s="330"/>
      <c r="J33" s="330"/>
      <c r="K33" s="330"/>
      <c r="L33" s="330"/>
      <c r="M33" s="330"/>
      <c r="N33" s="330"/>
      <c r="O33" s="1216" t="s">
        <v>399</v>
      </c>
      <c r="P33" s="1216"/>
      <c r="Q33" s="121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73" t="s">
        <v>352</v>
      </c>
      <c r="C39" s="973"/>
      <c r="D39" s="973"/>
      <c r="E39" s="973"/>
      <c r="F39" s="973"/>
      <c r="G39" s="973"/>
      <c r="H39" s="191"/>
      <c r="I39" s="191"/>
      <c r="J39" s="191"/>
      <c r="K39" s="191"/>
      <c r="L39" s="974" t="s">
        <v>353</v>
      </c>
      <c r="M39" s="974"/>
      <c r="N39" s="974"/>
      <c r="O39" s="974"/>
      <c r="P39" s="974"/>
      <c r="Q39" s="974"/>
      <c r="R39" s="974"/>
      <c r="S39" s="974"/>
      <c r="T39" s="974"/>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M9:M10"/>
    <mergeCell ref="N9:N10"/>
    <mergeCell ref="M7:T7"/>
    <mergeCell ref="E7:L7"/>
    <mergeCell ref="G9:H9"/>
    <mergeCell ref="L29:T29"/>
    <mergeCell ref="L30:T30"/>
    <mergeCell ref="L39:T39"/>
    <mergeCell ref="B30:G30"/>
    <mergeCell ref="O33:Q33"/>
    <mergeCell ref="C6:D6"/>
    <mergeCell ref="S9:T9"/>
    <mergeCell ref="F9:F10"/>
    <mergeCell ref="E6:T6"/>
    <mergeCell ref="M8:N8"/>
    <mergeCell ref="A1:D1"/>
    <mergeCell ref="A4:D4"/>
    <mergeCell ref="A2:D2"/>
    <mergeCell ref="A3:D3"/>
    <mergeCell ref="D7:D10"/>
    <mergeCell ref="B39:G39"/>
    <mergeCell ref="F5:O5"/>
    <mergeCell ref="F1:O4"/>
    <mergeCell ref="C7:C10"/>
    <mergeCell ref="B29:G29"/>
    <mergeCell ref="B33:F33"/>
    <mergeCell ref="B31:F31"/>
    <mergeCell ref="L31:T31"/>
    <mergeCell ref="E8:F8"/>
    <mergeCell ref="K9:L9"/>
    <mergeCell ref="A6:B10"/>
    <mergeCell ref="A14:B14"/>
    <mergeCell ref="O9:P9"/>
    <mergeCell ref="Q9:R9"/>
    <mergeCell ref="O8:T8"/>
    <mergeCell ref="A13:B13"/>
    <mergeCell ref="A12:B12"/>
    <mergeCell ref="G8:L8"/>
    <mergeCell ref="I9:J9"/>
    <mergeCell ref="A11:B11"/>
    <mergeCell ref="E9:E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2016-08-18T02:10:09Z</cp:lastPrinted>
  <dcterms:created xsi:type="dcterms:W3CDTF">2004-03-07T02:36:29Z</dcterms:created>
  <dcterms:modified xsi:type="dcterms:W3CDTF">2016-10-20T08:32:07Z</dcterms:modified>
  <cp:category/>
  <cp:version/>
  <cp:contentType/>
  <cp:contentStatus/>
</cp:coreProperties>
</file>